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ilipaLopes\Desktop\Calculadora\"/>
    </mc:Choice>
  </mc:AlternateContent>
  <xr:revisionPtr revIDLastSave="0" documentId="13_ncr:1_{130A23AC-2F25-42AD-A2C9-48A6C8B94D69}" xr6:coauthVersionLast="38" xr6:coauthVersionMax="38" xr10:uidLastSave="{00000000-0000-0000-0000-000000000000}"/>
  <bookViews>
    <workbookView xWindow="0" yWindow="0" windowWidth="12075" windowHeight="3060" activeTab="2" xr2:uid="{00000000-000D-0000-FFFF-FFFF00000000}"/>
  </bookViews>
  <sheets>
    <sheet name="Instruções" sheetId="5" r:id="rId1"/>
    <sheet name="Esquemas" sheetId="7" r:id="rId2"/>
    <sheet name="Dados" sheetId="4" r:id="rId3"/>
    <sheet name="Resultados" sheetId="1" r:id="rId4"/>
  </sheets>
  <externalReferences>
    <externalReference r:id="rId5"/>
  </externalReferences>
  <definedNames>
    <definedName name="Coeficiente_reducción">Dados!$K$103:$K$121</definedName>
    <definedName name="Flujo">Dados!$K$103:$K$112</definedName>
    <definedName name="Horas_anuales">Dados!$J$103:$J$107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1" l="1"/>
  <c r="B12" i="1"/>
  <c r="C13" i="1"/>
  <c r="G5" i="1" l="1"/>
  <c r="M24" i="1"/>
  <c r="L24" i="1"/>
  <c r="K24" i="1"/>
  <c r="J24" i="1"/>
  <c r="I24" i="1"/>
  <c r="H24" i="1"/>
  <c r="G24" i="1"/>
  <c r="F24" i="1"/>
  <c r="E24" i="1"/>
  <c r="D24" i="1"/>
  <c r="C24" i="1"/>
  <c r="B24" i="1"/>
  <c r="F16" i="1"/>
  <c r="E16" i="1"/>
  <c r="D16" i="1"/>
  <c r="C16" i="1"/>
  <c r="B16" i="1"/>
  <c r="B9" i="1"/>
  <c r="C9" i="1"/>
  <c r="F5" i="1"/>
  <c r="E5" i="1"/>
  <c r="D5" i="1"/>
  <c r="C5" i="1"/>
  <c r="E20" i="1" l="1"/>
  <c r="E19" i="1"/>
  <c r="M9" i="1" l="1"/>
  <c r="L9" i="1"/>
  <c r="K9" i="1"/>
  <c r="J9" i="1"/>
  <c r="K22" i="1" l="1"/>
  <c r="B5" i="1" l="1"/>
  <c r="B6" i="1" l="1"/>
  <c r="I9" i="1" l="1"/>
  <c r="H9" i="1"/>
  <c r="G9" i="1"/>
  <c r="F9" i="1"/>
  <c r="E9" i="1"/>
  <c r="F13" i="1"/>
  <c r="F12" i="1"/>
  <c r="E13" i="1"/>
  <c r="E12" i="1"/>
  <c r="D13" i="1"/>
  <c r="D12" i="1"/>
  <c r="D9" i="1"/>
  <c r="B13" i="1"/>
  <c r="G6" i="1"/>
  <c r="F6" i="1"/>
  <c r="E6" i="1"/>
  <c r="D6" i="1"/>
  <c r="C6" i="1"/>
  <c r="B47" i="4"/>
  <c r="C47" i="4" s="1"/>
  <c r="H17" i="1" l="1"/>
  <c r="B17" i="1"/>
  <c r="F17" i="1"/>
  <c r="C17" i="1"/>
  <c r="E17" i="1"/>
  <c r="D17" i="1"/>
  <c r="I17" i="1"/>
</calcChain>
</file>

<file path=xl/sharedStrings.xml><?xml version="1.0" encoding="utf-8"?>
<sst xmlns="http://schemas.openxmlformats.org/spreadsheetml/2006/main" count="188" uniqueCount="137">
  <si>
    <t>Zona iluminada</t>
  </si>
  <si>
    <t>Valor</t>
  </si>
  <si>
    <t>Nivel lx</t>
  </si>
  <si>
    <t>Horas_anuales</t>
  </si>
  <si>
    <t>% Flujo</t>
  </si>
  <si>
    <t>fm</t>
  </si>
  <si>
    <t>Eficacia (lm/W)</t>
  </si>
  <si>
    <t>Tipo pavimento</t>
  </si>
  <si>
    <t>R2</t>
  </si>
  <si>
    <t>R3</t>
  </si>
  <si>
    <t>R4</t>
  </si>
  <si>
    <t>Q0</t>
  </si>
  <si>
    <t>Pavimento</t>
  </si>
  <si>
    <t>C1</t>
  </si>
  <si>
    <t>C2</t>
  </si>
  <si>
    <t>N1</t>
  </si>
  <si>
    <t>N2</t>
  </si>
  <si>
    <t>N3</t>
  </si>
  <si>
    <t>N4</t>
  </si>
  <si>
    <t>R1</t>
  </si>
  <si>
    <t>Via (1 Zona iluminada)</t>
  </si>
  <si>
    <t>Uma</t>
  </si>
  <si>
    <t>Disposição Axial (Mediana)</t>
  </si>
  <si>
    <t>Comprimento da Zona de Estudo (m)</t>
  </si>
  <si>
    <t>Zona 1 -Largura Via 1 (m)</t>
  </si>
  <si>
    <t>Zona 6 - Largura Via 2 (m)</t>
  </si>
  <si>
    <t>Nº pontos de luz tipo 1</t>
  </si>
  <si>
    <t>Nº pontos de luz tipo 2</t>
  </si>
  <si>
    <t>Nº pontos de luz tipo 3</t>
  </si>
  <si>
    <t>Nº pontos de luz tipo 4</t>
  </si>
  <si>
    <t>Nº pontos de luz tipo 5</t>
  </si>
  <si>
    <t>Nº pontos de luz tipo 6</t>
  </si>
  <si>
    <t>Potência total luminaria Tipo 1 (W)</t>
  </si>
  <si>
    <t>Potência total luminaria 2 (W)</t>
  </si>
  <si>
    <t>Potência total luminaria Tipo 3 (W)</t>
  </si>
  <si>
    <t>Potência total luminaria Tipo 4 (W)</t>
  </si>
  <si>
    <t>Potência total luminaria Tipo 5 (W)</t>
  </si>
  <si>
    <t>Potência total luminaria Tipo 6 (W)</t>
  </si>
  <si>
    <t>Funcionamento anual (h)</t>
  </si>
  <si>
    <t>Nível 1 %</t>
  </si>
  <si>
    <t>Nível 2 %</t>
  </si>
  <si>
    <t>Nível 3 %</t>
  </si>
  <si>
    <t>Nível 4 %</t>
  </si>
  <si>
    <t>Nível 5 %</t>
  </si>
  <si>
    <t>Periodo funcionamento 1 (h)</t>
  </si>
  <si>
    <t>Periodo funcionamento 2 (h)</t>
  </si>
  <si>
    <t>Periodo funcionamento 3 (h)</t>
  </si>
  <si>
    <t>Periodo funcionamento 4 (h)</t>
  </si>
  <si>
    <t>Periodo funcionamento 5 (h)</t>
  </si>
  <si>
    <t>Fluxo luminaria Tipo 1 (lm)</t>
  </si>
  <si>
    <t>Fluxo luminaria Tipo 2 (lm)</t>
  </si>
  <si>
    <t>Fluxo luminaria Tipo 4 (lm)</t>
  </si>
  <si>
    <t>Fluxo luminaria Tipo 3 (lm)</t>
  </si>
  <si>
    <t>Fluxo luminaria Tipo 5 (lm)</t>
  </si>
  <si>
    <t>Fluxo luminaria Tipo 6 (lm)</t>
  </si>
  <si>
    <t>Fator de manutenção da instalação (fm)</t>
  </si>
  <si>
    <t>Diferença horas anuais</t>
  </si>
  <si>
    <t>Rendimento energético</t>
  </si>
  <si>
    <t>Potência do sistema</t>
  </si>
  <si>
    <t>Benefícios por funcionamento</t>
  </si>
  <si>
    <t>Indicadores de rendimento energético</t>
  </si>
  <si>
    <t>Potência de funcionamento P (W) - (Fonte de luz + Driver)</t>
  </si>
  <si>
    <t>Nivel (%)</t>
  </si>
  <si>
    <t>Horas de funcionamento anual (h)</t>
  </si>
  <si>
    <t>Coeficiente de utilização</t>
  </si>
  <si>
    <t>Eficiência</t>
  </si>
  <si>
    <t>Fator de iluminação da instalação qinst (qinst= Lm / Em*Q0) Via 2</t>
  </si>
  <si>
    <r>
      <rPr>
        <b/>
        <sz val="11"/>
        <color rgb="FF000099"/>
        <rFont val="Calibri"/>
        <family val="2"/>
        <scheme val="minor"/>
      </rPr>
      <t>1 -</t>
    </r>
    <r>
      <rPr>
        <sz val="11"/>
        <color theme="1"/>
        <rFont val="Calibri"/>
        <family val="2"/>
        <scheme val="minor"/>
      </rPr>
      <t xml:space="preserve">  Identificar no separador </t>
    </r>
    <r>
      <rPr>
        <b/>
        <sz val="11"/>
        <color rgb="FF000099"/>
        <rFont val="Calibri"/>
        <family val="2"/>
        <scheme val="minor"/>
      </rPr>
      <t>ESQUEMAS</t>
    </r>
    <r>
      <rPr>
        <sz val="11"/>
        <color theme="1"/>
        <rFont val="Calibri"/>
        <family val="2"/>
        <scheme val="minor"/>
      </rPr>
      <t xml:space="preserve">  a disposição usada e o nº de luminárias a considerar.</t>
    </r>
  </si>
  <si>
    <r>
      <rPr>
        <b/>
        <sz val="11"/>
        <color rgb="FF000099"/>
        <rFont val="Calibri"/>
        <family val="2"/>
        <scheme val="minor"/>
      </rPr>
      <t>2 -</t>
    </r>
    <r>
      <rPr>
        <sz val="11"/>
        <color theme="1"/>
        <rFont val="Calibri"/>
        <family val="2"/>
        <scheme val="minor"/>
      </rPr>
      <t xml:space="preserve">  No separador </t>
    </r>
    <r>
      <rPr>
        <b/>
        <sz val="11"/>
        <color rgb="FF000099"/>
        <rFont val="Calibri"/>
        <family val="2"/>
        <scheme val="minor"/>
      </rPr>
      <t>DADOS</t>
    </r>
    <r>
      <rPr>
        <sz val="11"/>
        <color rgb="FF000099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preencher os campos tendo em consideração o nº de luminárias e disposição identificadas no ponto anterior, e  de acordo com os dados do estudo luminotécnico.   </t>
    </r>
  </si>
  <si>
    <r>
      <rPr>
        <b/>
        <sz val="11"/>
        <color rgb="FF000099"/>
        <rFont val="Calibri"/>
        <family val="2"/>
        <scheme val="minor"/>
      </rPr>
      <t>3 -</t>
    </r>
    <r>
      <rPr>
        <sz val="11"/>
        <color theme="1"/>
        <rFont val="Calibri"/>
        <family val="2"/>
        <scheme val="minor"/>
      </rPr>
      <t xml:space="preserve">  Verificar no separador </t>
    </r>
    <r>
      <rPr>
        <b/>
        <sz val="11"/>
        <color rgb="FF000099"/>
        <rFont val="Calibri"/>
        <family val="2"/>
        <scheme val="minor"/>
      </rPr>
      <t xml:space="preserve">RESULTADOS </t>
    </r>
    <r>
      <rPr>
        <sz val="11"/>
        <color theme="1"/>
        <rFont val="Calibri"/>
        <family val="2"/>
        <scheme val="minor"/>
      </rPr>
      <t xml:space="preserve">os valores gerados automaticamente com base na informação inserida no separador </t>
    </r>
    <r>
      <rPr>
        <b/>
        <sz val="11"/>
        <color rgb="FF000099"/>
        <rFont val="Calibri"/>
        <family val="2"/>
        <scheme val="minor"/>
      </rPr>
      <t>DADOS</t>
    </r>
    <r>
      <rPr>
        <sz val="11"/>
        <rFont val="Calibri"/>
        <family val="2"/>
        <scheme val="minor"/>
      </rPr>
      <t>.</t>
    </r>
  </si>
  <si>
    <t>Nº de luminárias a considerar em zona de estudo para cálculo de nível</t>
  </si>
  <si>
    <t>Disposição unilateral</t>
  </si>
  <si>
    <t>Disposição Quicôncio (Bilateral em alternância)</t>
  </si>
  <si>
    <t>Disposição emparelhada (Bilateral em frente)</t>
  </si>
  <si>
    <t>Disposição Mista</t>
  </si>
  <si>
    <t>Vias (2 Zonas iluminadas)</t>
  </si>
  <si>
    <t>Passeio + Vias + Passeio (4 Zonas iluminadas)</t>
  </si>
  <si>
    <t>considerar UMA luminária</t>
  </si>
  <si>
    <t>considerar DUAS luminárias</t>
  </si>
  <si>
    <t>considerar QUATRO luminárias</t>
  </si>
  <si>
    <t>Passeio + Via + Passeio (3 Zonas iluminadas)</t>
  </si>
  <si>
    <t>Ciclovia + Passeio + Estacionamento + Vias + Estacionamento + Passeio (7 Zonas iluminadas)</t>
  </si>
  <si>
    <t>considerar CINCO luminárias</t>
  </si>
  <si>
    <t>Passeio + Via + Estacionamento + Passeio (4 Zonas iluminadas)</t>
  </si>
  <si>
    <t>Passeio + Vias + Estacionamento + Passeio (5 Zonas iluminadas)</t>
  </si>
  <si>
    <t>Exemplo para a determinação de parâmetros para os cálculos da  DP e DE</t>
  </si>
  <si>
    <t>Passeio + Estacionamento + Via + Estacionamento + Passeio (5 Zonas iluminadas)</t>
  </si>
  <si>
    <t>Passeio + Estacionamento + Vias + Estacionamento + Passeio (6 Zonas iluminadas)</t>
  </si>
  <si>
    <t>Ciclovia + Passeio + Estacionamento + Via + Estacionamento + Passeio (6 Zonas iluminadas)</t>
  </si>
  <si>
    <r>
      <rPr>
        <sz val="12"/>
        <rFont val="Roboto Light"/>
      </rPr>
      <t xml:space="preserve">                       PR- Potência do primeiro tipo da luminária 
                       PF – Potência do segundo tipo de  luminária (se existir)
                       AR- Área da via da zona de cálculo
                       Afr – Área passeio direito da zona de cálculo
                       Afl – Área passeio esquerdo da zona de cálculo</t>
    </r>
    <r>
      <rPr>
        <sz val="10"/>
        <rFont val="Roboto Light"/>
      </rPr>
      <t xml:space="preserve">
</t>
    </r>
  </si>
  <si>
    <t>LUMINÁRIA 1</t>
  </si>
  <si>
    <t>LUMINÁRIA 2</t>
  </si>
  <si>
    <t>LUMINÁRIA 3</t>
  </si>
  <si>
    <t>LUMINÁRIA 4</t>
  </si>
  <si>
    <t>LUMINÁRIA 5</t>
  </si>
  <si>
    <t>LUMINÁRIA 6</t>
  </si>
  <si>
    <t>Coeficiente de utilização por zona</t>
  </si>
  <si>
    <t>ZONA 1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</si>
  <si>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</si>
  <si>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</si>
  <si>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</si>
  <si>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</si>
  <si>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</si>
  <si>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</si>
  <si>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</si>
  <si>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</si>
  <si>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</si>
  <si>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</si>
  <si>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</si>
  <si>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r>
      <t>Indicador D</t>
    </r>
    <r>
      <rPr>
        <b/>
        <i/>
        <vertAlign val="subscript"/>
        <sz val="9"/>
        <color theme="0"/>
        <rFont val="Roboto Light"/>
      </rPr>
      <t xml:space="preserve">E </t>
    </r>
    <r>
      <rPr>
        <b/>
        <i/>
        <sz val="9"/>
        <color theme="0"/>
        <rFont val="Roboto Light"/>
      </rPr>
      <t>Instalação</t>
    </r>
  </si>
  <si>
    <t>PERÍODO 1</t>
  </si>
  <si>
    <t>PERÍODO 2</t>
  </si>
  <si>
    <t>PERÍODO 3</t>
  </si>
  <si>
    <t>PERÍODO 4</t>
  </si>
  <si>
    <t>PERÍODO 5</t>
  </si>
  <si>
    <r>
      <t>Área a iluminar "A (m</t>
    </r>
    <r>
      <rPr>
        <vertAlign val="superscript"/>
        <sz val="9"/>
        <color theme="1" tint="0.34998626667073579"/>
        <rFont val="Roboto Light"/>
      </rPr>
      <t>2</t>
    </r>
    <r>
      <rPr>
        <sz val="9"/>
        <color theme="1" tint="0.34998626667073579"/>
        <rFont val="Roboto Light"/>
      </rPr>
      <t>)"</t>
    </r>
  </si>
  <si>
    <r>
      <t xml:space="preserve">Indicador de densidade de Potência - </t>
    </r>
    <r>
      <rPr>
        <b/>
        <i/>
        <sz val="9"/>
        <color theme="1" tint="0.34998626667073579"/>
        <rFont val="Roboto Light"/>
      </rPr>
      <t>Dp</t>
    </r>
    <r>
      <rPr>
        <sz val="9"/>
        <color theme="1" tint="0.34998626667073579"/>
        <rFont val="Roboto Light"/>
      </rPr>
      <t xml:space="preserve"> (W*lx</t>
    </r>
    <r>
      <rPr>
        <vertAlign val="superscript"/>
        <sz val="9"/>
        <color theme="1" tint="0.34998626667073579"/>
        <rFont val="Roboto Light"/>
      </rPr>
      <t>-1</t>
    </r>
    <r>
      <rPr>
        <sz val="9"/>
        <color theme="1" tint="0.34998626667073579"/>
        <rFont val="Roboto Light"/>
      </rPr>
      <t>*m</t>
    </r>
    <r>
      <rPr>
        <vertAlign val="superscript"/>
        <sz val="9"/>
        <color theme="1" tint="0.34998626667073579"/>
        <rFont val="Roboto Light"/>
      </rPr>
      <t>-2</t>
    </r>
    <r>
      <rPr>
        <sz val="9"/>
        <color theme="1" tint="0.34998626667073579"/>
        <rFont val="Roboto Light"/>
      </rPr>
      <t>)</t>
    </r>
  </si>
  <si>
    <r>
      <t xml:space="preserve">Indicador de consumo anual de energía - </t>
    </r>
    <r>
      <rPr>
        <b/>
        <i/>
        <sz val="9"/>
        <color theme="1" tint="0.34998626667073579"/>
        <rFont val="Roboto Light"/>
      </rPr>
      <t>D</t>
    </r>
    <r>
      <rPr>
        <b/>
        <i/>
        <vertAlign val="subscript"/>
        <sz val="9"/>
        <color theme="1" tint="0.34998626667073579"/>
        <rFont val="Roboto Light"/>
      </rPr>
      <t>E</t>
    </r>
    <r>
      <rPr>
        <sz val="9"/>
        <color theme="1" tint="0.34998626667073579"/>
        <rFont val="Roboto Light"/>
      </rPr>
      <t xml:space="preserve"> (kWh*m</t>
    </r>
    <r>
      <rPr>
        <vertAlign val="superscript"/>
        <sz val="9"/>
        <color theme="1" tint="0.34998626667073579"/>
        <rFont val="Roboto Light"/>
      </rPr>
      <t>-2</t>
    </r>
    <r>
      <rPr>
        <sz val="9"/>
        <color theme="1" tint="0.34998626667073579"/>
        <rFont val="Roboto Light"/>
      </rPr>
      <t>)</t>
    </r>
  </si>
  <si>
    <r>
      <t>Fator de iluminação da instalação q</t>
    </r>
    <r>
      <rPr>
        <vertAlign val="subscript"/>
        <sz val="9"/>
        <color theme="1" tint="0.34998626667073579"/>
        <rFont val="Roboto Light"/>
      </rPr>
      <t>inst</t>
    </r>
    <r>
      <rPr>
        <sz val="9"/>
        <color theme="1" tint="0.34998626667073579"/>
        <rFont val="Roboto Light"/>
      </rPr>
      <t xml:space="preserve"> (q</t>
    </r>
    <r>
      <rPr>
        <vertAlign val="subscript"/>
        <sz val="9"/>
        <color theme="1" tint="0.34998626667073579"/>
        <rFont val="Roboto Light"/>
      </rPr>
      <t>inst</t>
    </r>
    <r>
      <rPr>
        <sz val="9"/>
        <color theme="1" tint="0.34998626667073579"/>
        <rFont val="Roboto Light"/>
      </rPr>
      <t>= Lm / Em*Q</t>
    </r>
    <r>
      <rPr>
        <vertAlign val="subscript"/>
        <sz val="9"/>
        <color theme="1" tint="0.34998626667073579"/>
        <rFont val="Roboto Light"/>
      </rPr>
      <t>0</t>
    </r>
    <r>
      <rPr>
        <sz val="9"/>
        <color theme="1" tint="0.34998626667073579"/>
        <rFont val="Roboto Light"/>
      </rPr>
      <t>) Via 1</t>
    </r>
  </si>
  <si>
    <t>Denominação</t>
  </si>
  <si>
    <r>
      <t>Q</t>
    </r>
    <r>
      <rPr>
        <vertAlign val="subscript"/>
        <sz val="9"/>
        <color theme="1"/>
        <rFont val="Roboto Light"/>
      </rPr>
      <t>0</t>
    </r>
  </si>
  <si>
    <t>Número de pontos de luz</t>
  </si>
  <si>
    <t>Potência total da luminária</t>
  </si>
  <si>
    <t>Períodos de funcionamento</t>
  </si>
  <si>
    <t>Total horas anuais</t>
  </si>
  <si>
    <t>Fluxo da luminária</t>
  </si>
  <si>
    <r>
      <t>Nivel cd/m</t>
    </r>
    <r>
      <rPr>
        <b/>
        <vertAlign val="superscript"/>
        <sz val="9"/>
        <color theme="1" tint="0.249977111117893"/>
        <rFont val="Roboto"/>
      </rPr>
      <t>2</t>
    </r>
  </si>
  <si>
    <t>Zona 2 - Largura do Passeio 2 (m)</t>
  </si>
  <si>
    <t>Zona 3 - Largura do Passeio 1 (m)</t>
  </si>
  <si>
    <t>Zona 4 - Largura Ciclovia 2(m)</t>
  </si>
  <si>
    <t>Zona 5 - Largura Ciclovia 1 (m)</t>
  </si>
  <si>
    <t>Zona 7 - Largura Via serviço 2 (m)</t>
  </si>
  <si>
    <t>Zona 8 -Largura Via serviço 1 (m)</t>
  </si>
  <si>
    <t>Zona 9 - Largura de Estacionamento 2 (m)</t>
  </si>
  <si>
    <t>Zona 10 - Largura de Estacionamento 1 (m)</t>
  </si>
  <si>
    <t>Zona 11 - Largura 2 (m)</t>
  </si>
  <si>
    <t>Zona 12 - Largura 1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</si>
</sst>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"/>
    <numFmt numFmtId="166" formatCode="#,##0.0000"/>
  </numFmts>
  <fonts count="41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Roboto"/>
    </font>
    <font>
      <sz val="10"/>
      <color theme="0"/>
      <name val="Euphemia"/>
      <family val="2"/>
    </font>
    <font>
      <sz val="11"/>
      <color theme="0"/>
      <name val="Roboto"/>
    </font>
    <font>
      <sz val="16"/>
      <color theme="0"/>
      <name val="Roboto"/>
    </font>
    <font>
      <sz val="14"/>
      <color theme="0"/>
      <name val="Roboto"/>
    </font>
    <font>
      <b/>
      <sz val="10"/>
      <name val="Roboto Light"/>
    </font>
    <font>
      <sz val="10"/>
      <name val="Roboto Light"/>
    </font>
    <font>
      <sz val="10"/>
      <name val="Roboto"/>
    </font>
    <font>
      <sz val="14"/>
      <name val="Roboto"/>
    </font>
    <font>
      <sz val="16"/>
      <name val="Roboto"/>
    </font>
    <font>
      <sz val="12"/>
      <name val="Roboto Light"/>
    </font>
    <font>
      <sz val="10"/>
      <name val="Euphemia"/>
      <family val="2"/>
    </font>
    <font>
      <sz val="11"/>
      <name val="Roboto"/>
    </font>
    <font>
      <sz val="11"/>
      <color theme="0"/>
      <name val="Roboto Light"/>
    </font>
    <font>
      <b/>
      <sz val="8"/>
      <color theme="1" tint="0.34998626667073579"/>
      <name val="Roboto Light"/>
    </font>
    <font>
      <b/>
      <sz val="8"/>
      <color theme="1" tint="0.34998626667073579"/>
      <name val="Roboto"/>
    </font>
    <font>
      <sz val="11"/>
      <color theme="1"/>
      <name val="Roboto Light"/>
    </font>
    <font>
      <b/>
      <i/>
      <sz val="14"/>
      <color theme="1"/>
      <name val="Roboto Light"/>
    </font>
    <font>
      <b/>
      <i/>
      <sz val="11"/>
      <color theme="1"/>
      <name val="Roboto Light"/>
    </font>
    <font>
      <sz val="9"/>
      <color theme="1"/>
      <name val="Roboto Light"/>
    </font>
    <font>
      <b/>
      <i/>
      <sz val="9"/>
      <color theme="1"/>
      <name val="Roboto Light"/>
    </font>
    <font>
      <vertAlign val="subscript"/>
      <sz val="9"/>
      <color theme="1"/>
      <name val="Roboto Light"/>
    </font>
    <font>
      <sz val="8"/>
      <color theme="1" tint="0.34998626667073579"/>
      <name val="Roboto"/>
    </font>
    <font>
      <b/>
      <i/>
      <sz val="9"/>
      <color theme="0"/>
      <name val="Roboto Light"/>
    </font>
    <font>
      <b/>
      <i/>
      <vertAlign val="subscript"/>
      <sz val="9"/>
      <color theme="0"/>
      <name val="Roboto Light"/>
    </font>
    <font>
      <b/>
      <i/>
      <sz val="8"/>
      <color theme="9"/>
      <name val="Roboto Light"/>
    </font>
    <font>
      <b/>
      <i/>
      <sz val="8"/>
      <color theme="1" tint="0.34998626667073579"/>
      <name val="Roboto Light"/>
    </font>
    <font>
      <b/>
      <sz val="9"/>
      <color theme="1"/>
      <name val="Roboto Light"/>
    </font>
    <font>
      <sz val="9"/>
      <color theme="1" tint="0.34998626667073579"/>
      <name val="Roboto Light"/>
    </font>
    <font>
      <vertAlign val="superscript"/>
      <sz val="9"/>
      <color theme="1" tint="0.34998626667073579"/>
      <name val="Roboto Light"/>
    </font>
    <font>
      <b/>
      <i/>
      <sz val="9"/>
      <color theme="1" tint="0.34998626667073579"/>
      <name val="Roboto Light"/>
    </font>
    <font>
      <b/>
      <i/>
      <vertAlign val="subscript"/>
      <sz val="9"/>
      <color theme="1" tint="0.34998626667073579"/>
      <name val="Roboto Light"/>
    </font>
    <font>
      <vertAlign val="subscript"/>
      <sz val="9"/>
      <color theme="1" tint="0.34998626667073579"/>
      <name val="Roboto Light"/>
    </font>
    <font>
      <b/>
      <sz val="9"/>
      <color theme="1" tint="0.249977111117893"/>
      <name val="Roboto"/>
    </font>
    <font>
      <sz val="9"/>
      <color theme="1" tint="0.249977111117893"/>
      <name val="Roboto"/>
    </font>
    <font>
      <b/>
      <vertAlign val="superscript"/>
      <sz val="9"/>
      <color theme="1" tint="0.249977111117893"/>
      <name val="Roboto"/>
    </font>
  </fonts>
  <fills count="1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A8FF"/>
        <bgColor indexed="64"/>
      </patternFill>
    </fill>
    <fill>
      <patternFill patternType="solid">
        <fgColor rgb="FF75C4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/>
    <xf numFmtId="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Border="1" applyAlignment="1"/>
    <xf numFmtId="0" fontId="0" fillId="3" borderId="0" xfId="0" applyFill="1" applyBorder="1" applyAlignment="1">
      <alignment vertical="center" wrapText="1"/>
    </xf>
    <xf numFmtId="0" fontId="0" fillId="3" borderId="0" xfId="0" applyFill="1" applyBorder="1" applyAlignment="1">
      <alignment horizontal="left" vertical="center" wrapText="1"/>
    </xf>
    <xf numFmtId="0" fontId="5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 textRotation="90"/>
      <protection hidden="1"/>
    </xf>
    <xf numFmtId="0" fontId="7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9" fillId="6" borderId="0" xfId="0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Border="1" applyAlignment="1" applyProtection="1">
      <alignment horizontal="center" vertical="center"/>
      <protection hidden="1"/>
    </xf>
    <xf numFmtId="0" fontId="9" fillId="10" borderId="0" xfId="0" applyFont="1" applyFill="1" applyBorder="1" applyAlignment="1" applyProtection="1">
      <alignment horizontal="center" vertical="center"/>
      <protection hidden="1"/>
    </xf>
    <xf numFmtId="0" fontId="5" fillId="11" borderId="0" xfId="0" applyFont="1" applyFill="1" applyAlignment="1" applyProtection="1">
      <alignment horizontal="center" vertical="center"/>
      <protection hidden="1"/>
    </xf>
    <xf numFmtId="0" fontId="10" fillId="12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0" fontId="11" fillId="7" borderId="0" xfId="0" applyFont="1" applyFill="1" applyAlignment="1" applyProtection="1">
      <alignment horizontal="center" vertical="center"/>
      <protection hidden="1"/>
    </xf>
    <xf numFmtId="0" fontId="11" fillId="8" borderId="0" xfId="0" applyFont="1" applyFill="1" applyAlignment="1" applyProtection="1">
      <alignment horizontal="center" vertical="center"/>
      <protection hidden="1"/>
    </xf>
    <xf numFmtId="0" fontId="11" fillId="9" borderId="0" xfId="0" applyFont="1" applyFill="1" applyAlignment="1" applyProtection="1">
      <alignment horizontal="center" vertical="center"/>
      <protection hidden="1"/>
    </xf>
    <xf numFmtId="0" fontId="12" fillId="11" borderId="0" xfId="0" applyFont="1" applyFill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 textRotation="90"/>
      <protection hidden="1"/>
    </xf>
    <xf numFmtId="0" fontId="11" fillId="7" borderId="0" xfId="0" applyFont="1" applyFill="1" applyAlignment="1" applyProtection="1">
      <alignment horizontal="center" vertical="center" textRotation="90"/>
      <protection hidden="1"/>
    </xf>
    <xf numFmtId="0" fontId="11" fillId="8" borderId="0" xfId="0" applyFont="1" applyFill="1" applyAlignment="1" applyProtection="1">
      <alignment horizontal="center" vertical="center" textRotation="90"/>
      <protection hidden="1"/>
    </xf>
    <xf numFmtId="0" fontId="11" fillId="9" borderId="0" xfId="0" applyFont="1" applyFill="1" applyAlignment="1" applyProtection="1">
      <alignment horizontal="center" vertical="center" textRotation="90"/>
      <protection hidden="1"/>
    </xf>
    <xf numFmtId="0" fontId="13" fillId="6" borderId="0" xfId="0" applyFont="1" applyFill="1" applyBorder="1" applyAlignment="1" applyProtection="1">
      <alignment horizontal="center" vertical="center"/>
      <protection hidden="1"/>
    </xf>
    <xf numFmtId="0" fontId="13" fillId="8" borderId="0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Border="1" applyAlignment="1" applyProtection="1">
      <alignment horizontal="center" vertical="center"/>
      <protection hidden="1"/>
    </xf>
    <xf numFmtId="0" fontId="13" fillId="10" borderId="0" xfId="0" applyFont="1" applyFill="1" applyBorder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 applyProtection="1">
      <alignment horizontal="center" vertical="center" wrapText="1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center" vertical="center" textRotation="90"/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9" fillId="10" borderId="0" xfId="0" applyFont="1" applyFill="1" applyBorder="1" applyProtection="1">
      <protection hidden="1"/>
    </xf>
    <xf numFmtId="0" fontId="20" fillId="10" borderId="0" xfId="0" applyFont="1" applyFill="1" applyBorder="1" applyAlignment="1" applyProtection="1">
      <alignment horizontal="center"/>
      <protection hidden="1"/>
    </xf>
    <xf numFmtId="0" fontId="24" fillId="3" borderId="0" xfId="0" applyFont="1" applyFill="1" applyBorder="1"/>
    <xf numFmtId="164" fontId="24" fillId="3" borderId="0" xfId="0" applyNumberFormat="1" applyFont="1" applyFill="1" applyBorder="1" applyAlignment="1">
      <alignment horizontal="center" vertical="center"/>
    </xf>
    <xf numFmtId="0" fontId="27" fillId="10" borderId="0" xfId="0" applyFont="1" applyFill="1" applyBorder="1" applyProtection="1">
      <protection hidden="1"/>
    </xf>
    <xf numFmtId="0" fontId="20" fillId="10" borderId="0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center"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7" fillId="11" borderId="0" xfId="0" applyFont="1" applyFill="1" applyBorder="1" applyAlignment="1">
      <alignment horizontal="center" vertical="center"/>
    </xf>
    <xf numFmtId="4" fontId="7" fillId="11" borderId="0" xfId="0" applyNumberFormat="1" applyFont="1" applyFill="1" applyBorder="1" applyAlignment="1">
      <alignment horizontal="center" vertical="center"/>
    </xf>
    <xf numFmtId="4" fontId="24" fillId="11" borderId="0" xfId="0" applyNumberFormat="1" applyFont="1" applyFill="1" applyBorder="1" applyAlignment="1">
      <alignment horizontal="center" vertical="center"/>
    </xf>
    <xf numFmtId="0" fontId="24" fillId="11" borderId="0" xfId="0" applyFont="1" applyFill="1" applyBorder="1" applyAlignment="1">
      <alignment horizontal="left" vertical="center"/>
    </xf>
    <xf numFmtId="0" fontId="24" fillId="11" borderId="0" xfId="0" applyFont="1" applyFill="1" applyBorder="1"/>
    <xf numFmtId="0" fontId="0" fillId="0" borderId="7" xfId="0" applyBorder="1" applyAlignment="1">
      <alignment horizontal="left" vertical="center"/>
    </xf>
    <xf numFmtId="4" fontId="0" fillId="0" borderId="8" xfId="0" applyNumberFormat="1" applyBorder="1" applyAlignment="1">
      <alignment horizontal="center" vertical="center"/>
    </xf>
    <xf numFmtId="0" fontId="24" fillId="3" borderId="0" xfId="0" applyFont="1" applyFill="1" applyBorder="1" applyAlignment="1">
      <alignment horizontal="left" vertical="center"/>
    </xf>
    <xf numFmtId="4" fontId="24" fillId="3" borderId="0" xfId="0" applyNumberFormat="1" applyFont="1" applyFill="1" applyBorder="1" applyAlignment="1">
      <alignment horizontal="center" vertical="center"/>
    </xf>
    <xf numFmtId="3" fontId="24" fillId="3" borderId="0" xfId="0" applyNumberFormat="1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left" vertical="center"/>
    </xf>
    <xf numFmtId="4" fontId="24" fillId="3" borderId="9" xfId="0" applyNumberFormat="1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4" fontId="24" fillId="3" borderId="10" xfId="0" applyNumberFormat="1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left" vertical="center"/>
    </xf>
    <xf numFmtId="3" fontId="24" fillId="3" borderId="9" xfId="0" applyNumberFormat="1" applyFont="1" applyFill="1" applyBorder="1" applyAlignment="1">
      <alignment horizontal="center" vertical="center"/>
    </xf>
    <xf numFmtId="3" fontId="24" fillId="3" borderId="10" xfId="0" applyNumberFormat="1" applyFont="1" applyFill="1" applyBorder="1" applyAlignment="1">
      <alignment horizontal="center" vertical="center"/>
    </xf>
    <xf numFmtId="9" fontId="24" fillId="3" borderId="10" xfId="0" applyNumberFormat="1" applyFont="1" applyFill="1" applyBorder="1" applyAlignment="1">
      <alignment horizontal="center" vertical="center"/>
    </xf>
    <xf numFmtId="164" fontId="24" fillId="3" borderId="9" xfId="0" applyNumberFormat="1" applyFont="1" applyFill="1" applyBorder="1" applyAlignment="1">
      <alignment horizontal="center" vertical="center"/>
    </xf>
    <xf numFmtId="164" fontId="24" fillId="3" borderId="10" xfId="0" applyNumberFormat="1" applyFont="1" applyFill="1" applyBorder="1" applyAlignment="1">
      <alignment horizontal="center" vertical="center"/>
    </xf>
    <xf numFmtId="4" fontId="24" fillId="3" borderId="9" xfId="0" applyNumberFormat="1" applyFont="1" applyFill="1" applyBorder="1" applyAlignment="1">
      <alignment horizontal="left" vertical="center"/>
    </xf>
    <xf numFmtId="0" fontId="38" fillId="10" borderId="11" xfId="0" applyFont="1" applyFill="1" applyBorder="1" applyAlignment="1" applyProtection="1">
      <alignment horizontal="left" vertical="center"/>
      <protection locked="0" hidden="1"/>
    </xf>
    <xf numFmtId="0" fontId="38" fillId="10" borderId="0" xfId="0" applyFont="1" applyFill="1" applyBorder="1" applyAlignment="1" applyProtection="1">
      <alignment horizontal="left" vertical="center"/>
      <protection locked="0" hidden="1"/>
    </xf>
    <xf numFmtId="0" fontId="39" fillId="10" borderId="0" xfId="0" applyFont="1" applyFill="1" applyBorder="1" applyProtection="1">
      <protection locked="0" hidden="1"/>
    </xf>
    <xf numFmtId="0" fontId="38" fillId="2" borderId="0" xfId="0" applyFont="1" applyFill="1" applyBorder="1" applyAlignment="1" applyProtection="1">
      <alignment horizontal="center" vertical="center"/>
      <protection locked="0" hidden="1"/>
    </xf>
    <xf numFmtId="0" fontId="24" fillId="3" borderId="0" xfId="0" applyFont="1" applyFill="1" applyBorder="1" applyProtection="1">
      <protection locked="0" hidden="1"/>
    </xf>
    <xf numFmtId="0" fontId="21" fillId="3" borderId="0" xfId="0" applyFont="1" applyFill="1" applyBorder="1" applyProtection="1">
      <protection hidden="1"/>
    </xf>
    <xf numFmtId="0" fontId="21" fillId="0" borderId="0" xfId="0" applyFont="1" applyProtection="1">
      <protection hidden="1"/>
    </xf>
    <xf numFmtId="0" fontId="22" fillId="3" borderId="0" xfId="0" applyFont="1" applyFill="1" applyBorder="1" applyAlignment="1" applyProtection="1">
      <alignment vertical="center"/>
      <protection hidden="1"/>
    </xf>
    <xf numFmtId="0" fontId="33" fillId="3" borderId="6" xfId="0" applyFont="1" applyFill="1" applyBorder="1" applyProtection="1">
      <protection hidden="1"/>
    </xf>
    <xf numFmtId="165" fontId="33" fillId="3" borderId="6" xfId="0" applyNumberFormat="1" applyFont="1" applyFill="1" applyBorder="1" applyAlignment="1" applyProtection="1">
      <alignment horizontal="center" vertical="center"/>
      <protection hidden="1"/>
    </xf>
    <xf numFmtId="0" fontId="33" fillId="3" borderId="0" xfId="0" applyFont="1" applyFill="1" applyBorder="1" applyAlignment="1" applyProtection="1">
      <alignment horizontal="left" vertical="center" wrapText="1"/>
      <protection hidden="1"/>
    </xf>
    <xf numFmtId="3" fontId="33" fillId="3" borderId="0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33" fillId="3" borderId="0" xfId="0" applyFont="1" applyFill="1" applyBorder="1" applyAlignment="1" applyProtection="1">
      <alignment horizontal="left" vertical="center"/>
      <protection hidden="1"/>
    </xf>
    <xf numFmtId="4" fontId="33" fillId="3" borderId="0" xfId="0" applyNumberFormat="1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Protection="1">
      <protection hidden="1"/>
    </xf>
    <xf numFmtId="0" fontId="33" fillId="3" borderId="6" xfId="0" applyFont="1" applyFill="1" applyBorder="1" applyAlignment="1" applyProtection="1">
      <alignment horizontal="left" vertical="center"/>
      <protection hidden="1"/>
    </xf>
    <xf numFmtId="3" fontId="33" fillId="3" borderId="6" xfId="0" applyNumberFormat="1" applyFont="1" applyFill="1" applyBorder="1" applyAlignment="1" applyProtection="1">
      <alignment horizontal="center" vertical="center"/>
      <protection hidden="1"/>
    </xf>
    <xf numFmtId="9" fontId="33" fillId="3" borderId="0" xfId="0" applyNumberFormat="1" applyFont="1" applyFill="1" applyBorder="1" applyAlignment="1" applyProtection="1">
      <alignment horizontal="center" vertical="center"/>
      <protection hidden="1"/>
    </xf>
    <xf numFmtId="0" fontId="33" fillId="3" borderId="6" xfId="0" applyFont="1" applyFill="1" applyBorder="1" applyAlignment="1" applyProtection="1">
      <alignment wrapText="1"/>
      <protection hidden="1"/>
    </xf>
    <xf numFmtId="164" fontId="33" fillId="3" borderId="6" xfId="0" applyNumberFormat="1" applyFont="1" applyFill="1" applyBorder="1" applyAlignment="1" applyProtection="1">
      <alignment horizontal="center" vertical="center"/>
      <protection hidden="1"/>
    </xf>
    <xf numFmtId="0" fontId="33" fillId="3" borderId="4" xfId="0" applyFont="1" applyFill="1" applyBorder="1" applyAlignment="1" applyProtection="1">
      <alignment horizontal="left" vertical="center" wrapText="1"/>
      <protection hidden="1"/>
    </xf>
    <xf numFmtId="164" fontId="33" fillId="3" borderId="4" xfId="0" applyNumberFormat="1" applyFont="1" applyFill="1" applyBorder="1" applyAlignment="1" applyProtection="1">
      <alignment horizontal="center" vertical="center"/>
      <protection hidden="1"/>
    </xf>
    <xf numFmtId="164" fontId="24" fillId="3" borderId="0" xfId="0" applyNumberFormat="1" applyFont="1" applyFill="1" applyBorder="1" applyAlignment="1" applyProtection="1">
      <alignment horizontal="center" vertical="center"/>
      <protection hidden="1"/>
    </xf>
    <xf numFmtId="164" fontId="33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vertical="center" wrapText="1"/>
      <protection hidden="1"/>
    </xf>
    <xf numFmtId="166" fontId="33" fillId="3" borderId="0" xfId="0" applyNumberFormat="1" applyFont="1" applyFill="1" applyBorder="1" applyAlignment="1" applyProtection="1">
      <alignment horizontal="center" vertical="center"/>
      <protection hidden="1"/>
    </xf>
    <xf numFmtId="4" fontId="24" fillId="3" borderId="9" xfId="0" applyNumberFormat="1" applyFont="1" applyFill="1" applyBorder="1" applyAlignment="1" applyProtection="1">
      <alignment horizontal="center" vertical="center"/>
      <protection locked="0" hidden="1"/>
    </xf>
    <xf numFmtId="0" fontId="0" fillId="3" borderId="0" xfId="0" applyFill="1" applyBorder="1" applyAlignment="1">
      <alignment horizontal="left" vertical="center" wrapText="1"/>
    </xf>
    <xf numFmtId="0" fontId="12" fillId="5" borderId="0" xfId="0" applyFont="1" applyFill="1" applyAlignment="1" applyProtection="1">
      <alignment horizontal="center" vertical="center"/>
      <protection hidden="1"/>
    </xf>
    <xf numFmtId="0" fontId="17" fillId="0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7" fillId="5" borderId="0" xfId="0" applyFont="1" applyFill="1" applyAlignment="1" applyProtection="1">
      <alignment horizontal="center" vertical="center"/>
      <protection hidden="1"/>
    </xf>
    <xf numFmtId="0" fontId="13" fillId="5" borderId="0" xfId="0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 applyProtection="1">
      <alignment horizontal="left" vertical="center" wrapText="1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8" fillId="4" borderId="0" xfId="0" applyFont="1" applyFill="1" applyAlignment="1" applyProtection="1">
      <alignment horizontal="center" vertical="center"/>
      <protection hidden="1"/>
    </xf>
    <xf numFmtId="0" fontId="9" fillId="5" borderId="0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11" fillId="9" borderId="0" xfId="0" applyFont="1" applyFill="1" applyAlignment="1" applyProtection="1">
      <alignment horizontal="center" vertical="center" textRotation="90"/>
      <protection hidden="1"/>
    </xf>
    <xf numFmtId="0" fontId="7" fillId="11" borderId="0" xfId="0" applyFont="1" applyFill="1" applyBorder="1" applyAlignment="1" applyProtection="1">
      <alignment horizontal="center" vertical="center" wrapText="1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4" fontId="24" fillId="3" borderId="0" xfId="0" applyNumberFormat="1" applyFont="1" applyFill="1" applyBorder="1" applyAlignment="1">
      <alignment horizontal="center" vertical="center"/>
    </xf>
    <xf numFmtId="0" fontId="32" fillId="3" borderId="0" xfId="0" applyFont="1" applyFill="1" applyBorder="1" applyAlignment="1" applyProtection="1">
      <alignment horizontal="center" vertical="center" wrapText="1"/>
      <protection hidden="1"/>
    </xf>
    <xf numFmtId="4" fontId="23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8" fillId="11" borderId="0" xfId="0" applyFont="1" applyFill="1" applyBorder="1" applyAlignment="1" applyProtection="1">
      <alignment horizontal="center" vertical="center"/>
      <protection hidden="1"/>
    </xf>
    <xf numFmtId="164" fontId="23" fillId="3" borderId="3" xfId="0" applyNumberFormat="1" applyFont="1" applyFill="1" applyBorder="1" applyAlignment="1" applyProtection="1">
      <alignment horizontal="center" vertical="center"/>
      <protection hidden="1"/>
    </xf>
    <xf numFmtId="164" fontId="23" fillId="3" borderId="5" xfId="0" applyNumberFormat="1" applyFont="1" applyFill="1" applyBorder="1" applyAlignment="1" applyProtection="1">
      <alignment horizontal="center" vertical="center"/>
      <protection hidden="1"/>
    </xf>
    <xf numFmtId="0" fontId="33" fillId="3" borderId="0" xfId="0" applyFont="1" applyFill="1" applyBorder="1" applyAlignment="1" applyProtection="1">
      <alignment horizontal="left" vertical="center" wrapText="1"/>
      <protection hidden="1"/>
    </xf>
    <xf numFmtId="0" fontId="33" fillId="3" borderId="6" xfId="0" applyFont="1" applyFill="1" applyBorder="1" applyAlignment="1" applyProtection="1">
      <alignment horizontal="left" vertical="center" wrapText="1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164" fontId="33" fillId="3" borderId="6" xfId="0" applyNumberFormat="1" applyFont="1" applyFill="1" applyBorder="1" applyAlignment="1" applyProtection="1">
      <alignment horizontal="center" vertical="center"/>
      <protection hidden="1"/>
    </xf>
    <xf numFmtId="164" fontId="33" fillId="3" borderId="0" xfId="0" applyNumberFormat="1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/>
      <protection hidden="1"/>
    </xf>
    <xf numFmtId="0" fontId="25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3" borderId="0" xfId="0" applyNumberFormat="1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3" Type="http://schemas.openxmlformats.org/officeDocument/2006/relationships/image" Target="../media/image4.jpg"/><Relationship Id="rId21" Type="http://schemas.openxmlformats.org/officeDocument/2006/relationships/image" Target="../media/image22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24" Type="http://schemas.openxmlformats.org/officeDocument/2006/relationships/image" Target="../media/image1.pn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10" Type="http://schemas.openxmlformats.org/officeDocument/2006/relationships/image" Target="../media/image11.jpg"/><Relationship Id="rId19" Type="http://schemas.openxmlformats.org/officeDocument/2006/relationships/image" Target="../media/image20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0</xdr:row>
      <xdr:rowOff>133350</xdr:rowOff>
    </xdr:from>
    <xdr:to>
      <xdr:col>7</xdr:col>
      <xdr:colOff>247650</xdr:colOff>
      <xdr:row>3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2763824-4DF5-4CDD-A1AF-146962C2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33350"/>
          <a:ext cx="866450" cy="56197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16384</xdr:col>
      <xdr:colOff>19050</xdr:colOff>
      <xdr:row>4</xdr:row>
      <xdr:rowOff>38100</xdr:rowOff>
    </xdr:to>
    <xdr:sp macro="" textlink="">
      <xdr:nvSpPr>
        <xdr:cNvPr id="3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BBE39D8D-6868-4984-943E-3B164316F731}"/>
            </a:ext>
          </a:extLst>
        </xdr:cNvPr>
        <xdr:cNvSpPr/>
      </xdr:nvSpPr>
      <xdr:spPr>
        <a:xfrm>
          <a:off x="0" y="0"/>
          <a:ext cx="5505450" cy="80010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INSTRUÇÕES</a:t>
          </a:r>
        </a:p>
      </xdr:txBody>
    </xdr:sp>
    <xdr:clientData/>
  </xdr:twoCellAnchor>
  <xdr:twoCellAnchor editAs="oneCell">
    <xdr:from>
      <xdr:col>7</xdr:col>
      <xdr:colOff>247650</xdr:colOff>
      <xdr:row>0</xdr:row>
      <xdr:rowOff>133350</xdr:rowOff>
    </xdr:from>
    <xdr:to>
      <xdr:col>8</xdr:col>
      <xdr:colOff>504500</xdr:colOff>
      <xdr:row>3</xdr:row>
      <xdr:rowOff>123825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0FCB0E-99AD-4763-ACC8-A95E5B06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133350"/>
          <a:ext cx="866450" cy="56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243064</xdr:colOff>
      <xdr:row>13</xdr:row>
      <xdr:rowOff>889001</xdr:rowOff>
    </xdr:from>
    <xdr:to>
      <xdr:col>8</xdr:col>
      <xdr:colOff>5857875</xdr:colOff>
      <xdr:row>17</xdr:row>
      <xdr:rowOff>1301751</xdr:rowOff>
    </xdr:to>
    <xdr:pic>
      <xdr:nvPicPr>
        <xdr:cNvPr id="26" name="37 Imagen">
          <a:extLst>
            <a:ext uri="{FF2B5EF4-FFF2-40B4-BE49-F238E27FC236}">
              <a16:creationId xmlns:a16="http://schemas.microsoft.com/office/drawing/2014/main" id="{3DA9218D-E703-4DC7-AFE9-2116C309F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65" t="16211" r="18877" b="9054"/>
        <a:stretch/>
      </xdr:blipFill>
      <xdr:spPr>
        <a:xfrm>
          <a:off x="23474539" y="8404226"/>
          <a:ext cx="5271911" cy="3117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2109600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566E4CA3-98A9-47A3-8D0B-0BC6BC18BE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300"/>
          <a:ext cx="551497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9</xdr:row>
      <xdr:rowOff>2109600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1F3A33C4-2BD0-4F64-93AE-50B08D1D1E8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0125"/>
          <a:ext cx="551497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13</xdr:row>
      <xdr:rowOff>2109600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F09764E3-2D8D-41C0-99F7-1AAB49BF897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5225"/>
          <a:ext cx="551497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17</xdr:row>
      <xdr:rowOff>2109600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9943ED0-1C54-488C-B397-7BB2697626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0325"/>
          <a:ext cx="5514975" cy="2109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21</xdr:row>
      <xdr:rowOff>2109600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5382FDDE-4F97-496F-A5F2-F807CAECE67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0675"/>
          <a:ext cx="5514975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5</xdr:row>
      <xdr:rowOff>0</xdr:rowOff>
    </xdr:from>
    <xdr:to>
      <xdr:col>3</xdr:col>
      <xdr:colOff>15876</xdr:colOff>
      <xdr:row>5</xdr:row>
      <xdr:rowOff>2109600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C5CE4CF3-A63F-46E5-99A5-54E61CCCDC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39" y="2019300"/>
          <a:ext cx="5527687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9</xdr:row>
      <xdr:rowOff>0</xdr:rowOff>
    </xdr:from>
    <xdr:to>
      <xdr:col>3</xdr:col>
      <xdr:colOff>15876</xdr:colOff>
      <xdr:row>9</xdr:row>
      <xdr:rowOff>2109600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ACF704FA-FDCA-413C-A9A6-8E908A065F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39" y="4810125"/>
          <a:ext cx="5527687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13</xdr:row>
      <xdr:rowOff>0</xdr:rowOff>
    </xdr:from>
    <xdr:to>
      <xdr:col>3</xdr:col>
      <xdr:colOff>15876</xdr:colOff>
      <xdr:row>13</xdr:row>
      <xdr:rowOff>2109600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3142F1A9-38C9-40EF-BAFE-82A9D95544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39" y="7515225"/>
          <a:ext cx="5527687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17</xdr:row>
      <xdr:rowOff>0</xdr:rowOff>
    </xdr:from>
    <xdr:to>
      <xdr:col>3</xdr:col>
      <xdr:colOff>15876</xdr:colOff>
      <xdr:row>17</xdr:row>
      <xdr:rowOff>2109600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FA7BD0F6-391A-41A3-94FD-07C067CC18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39" y="10220325"/>
          <a:ext cx="5527687" cy="2109600"/>
        </a:xfrm>
        <a:prstGeom prst="rect">
          <a:avLst/>
        </a:prstGeom>
      </xdr:spPr>
    </xdr:pic>
    <xdr:clientData/>
  </xdr:twoCellAnchor>
  <xdr:twoCellAnchor>
    <xdr:from>
      <xdr:col>1</xdr:col>
      <xdr:colOff>269864</xdr:colOff>
      <xdr:row>21</xdr:row>
      <xdr:rowOff>0</xdr:rowOff>
    </xdr:from>
    <xdr:to>
      <xdr:col>3</xdr:col>
      <xdr:colOff>15876</xdr:colOff>
      <xdr:row>21</xdr:row>
      <xdr:rowOff>2109600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5398C47A-B451-4B8F-AFCF-4871FFE169B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39" y="13020675"/>
          <a:ext cx="5527687" cy="2109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0</xdr:colOff>
      <xdr:row>5</xdr:row>
      <xdr:rowOff>2109600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F4B7ABFA-91E0-468B-A3EF-2BEAC595871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475" y="2019300"/>
          <a:ext cx="5514975" cy="2109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9</xdr:col>
      <xdr:colOff>0</xdr:colOff>
      <xdr:row>9</xdr:row>
      <xdr:rowOff>2109600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D9D118D6-280D-425A-BF0C-052934CA081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475" y="4810125"/>
          <a:ext cx="5514975" cy="2109600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4</xdr:row>
      <xdr:rowOff>244474</xdr:rowOff>
    </xdr:from>
    <xdr:to>
      <xdr:col>5</xdr:col>
      <xdr:colOff>0</xdr:colOff>
      <xdr:row>5</xdr:row>
      <xdr:rowOff>2109599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D4968F6A-C193-4BF4-A45D-9796AF5ECCA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263" y="2016124"/>
          <a:ext cx="5518162" cy="211277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8</xdr:row>
      <xdr:rowOff>244474</xdr:rowOff>
    </xdr:from>
    <xdr:to>
      <xdr:col>5</xdr:col>
      <xdr:colOff>0</xdr:colOff>
      <xdr:row>9</xdr:row>
      <xdr:rowOff>2109599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27749641-894E-4187-929A-CBE25D0620B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263" y="4806949"/>
          <a:ext cx="5518162" cy="211277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12</xdr:row>
      <xdr:rowOff>244474</xdr:rowOff>
    </xdr:from>
    <xdr:to>
      <xdr:col>5</xdr:col>
      <xdr:colOff>0</xdr:colOff>
      <xdr:row>13</xdr:row>
      <xdr:rowOff>2109599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1B16A6AE-F3EB-4FE7-B327-BD992F3F93F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263" y="7512049"/>
          <a:ext cx="5518162" cy="211277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16</xdr:row>
      <xdr:rowOff>244474</xdr:rowOff>
    </xdr:from>
    <xdr:to>
      <xdr:col>5</xdr:col>
      <xdr:colOff>0</xdr:colOff>
      <xdr:row>17</xdr:row>
      <xdr:rowOff>2109599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38A69BA5-DA91-4194-992A-D446A9ED06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263" y="10217149"/>
          <a:ext cx="5518162" cy="2112775"/>
        </a:xfrm>
        <a:prstGeom prst="rect">
          <a:avLst/>
        </a:prstGeom>
      </xdr:spPr>
    </xdr:pic>
    <xdr:clientData/>
  </xdr:twoCellAnchor>
  <xdr:twoCellAnchor>
    <xdr:from>
      <xdr:col>3</xdr:col>
      <xdr:colOff>301613</xdr:colOff>
      <xdr:row>20</xdr:row>
      <xdr:rowOff>244474</xdr:rowOff>
    </xdr:from>
    <xdr:to>
      <xdr:col>5</xdr:col>
      <xdr:colOff>0</xdr:colOff>
      <xdr:row>21</xdr:row>
      <xdr:rowOff>2109599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43058959-6576-4AC5-AF02-3D6633188E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263" y="13017499"/>
          <a:ext cx="5518162" cy="211277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4</xdr:row>
      <xdr:rowOff>244474</xdr:rowOff>
    </xdr:from>
    <xdr:to>
      <xdr:col>7</xdr:col>
      <xdr:colOff>17313</xdr:colOff>
      <xdr:row>5</xdr:row>
      <xdr:rowOff>2109599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EF7090D6-DADC-40FC-A9A2-55A6EC174C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6288" y="2016124"/>
          <a:ext cx="5576750" cy="211277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8</xdr:row>
      <xdr:rowOff>244474</xdr:rowOff>
    </xdr:from>
    <xdr:to>
      <xdr:col>7</xdr:col>
      <xdr:colOff>17313</xdr:colOff>
      <xdr:row>9</xdr:row>
      <xdr:rowOff>2109599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CB6D4C4-3A10-462F-BBFD-0171574C2F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6288" y="4806949"/>
          <a:ext cx="5576750" cy="211277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12</xdr:row>
      <xdr:rowOff>244474</xdr:rowOff>
    </xdr:from>
    <xdr:to>
      <xdr:col>7</xdr:col>
      <xdr:colOff>17313</xdr:colOff>
      <xdr:row>13</xdr:row>
      <xdr:rowOff>2109599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569B1B91-1CC4-43A2-AAE9-B007EB9D2B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6288" y="7512049"/>
          <a:ext cx="5576750" cy="211277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16</xdr:row>
      <xdr:rowOff>244474</xdr:rowOff>
    </xdr:from>
    <xdr:to>
      <xdr:col>7</xdr:col>
      <xdr:colOff>17313</xdr:colOff>
      <xdr:row>17</xdr:row>
      <xdr:rowOff>2109599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22C93C33-3EA8-4899-9A50-2E1A2809FA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6288" y="10217149"/>
          <a:ext cx="5576750" cy="2112775"/>
        </a:xfrm>
        <a:prstGeom prst="rect">
          <a:avLst/>
        </a:prstGeom>
      </xdr:spPr>
    </xdr:pic>
    <xdr:clientData/>
  </xdr:twoCellAnchor>
  <xdr:twoCellAnchor>
    <xdr:from>
      <xdr:col>5</xdr:col>
      <xdr:colOff>269863</xdr:colOff>
      <xdr:row>20</xdr:row>
      <xdr:rowOff>244474</xdr:rowOff>
    </xdr:from>
    <xdr:to>
      <xdr:col>7</xdr:col>
      <xdr:colOff>17313</xdr:colOff>
      <xdr:row>21</xdr:row>
      <xdr:rowOff>2109599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B3D5C76E-7400-44D6-9EAE-4AB0F71A8C3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6288" y="13017499"/>
          <a:ext cx="5576750" cy="2112775"/>
        </a:xfrm>
        <a:prstGeom prst="rect">
          <a:avLst/>
        </a:prstGeom>
      </xdr:spPr>
    </xdr:pic>
    <xdr:clientData/>
  </xdr:twoCellAnchor>
  <xdr:twoCellAnchor editAs="oneCell">
    <xdr:from>
      <xdr:col>8</xdr:col>
      <xdr:colOff>4841875</xdr:colOff>
      <xdr:row>0</xdr:row>
      <xdr:rowOff>142875</xdr:rowOff>
    </xdr:from>
    <xdr:to>
      <xdr:col>8</xdr:col>
      <xdr:colOff>4841875</xdr:colOff>
      <xdr:row>3</xdr:row>
      <xdr:rowOff>133350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3760589B-6015-4B59-A7FB-1CCE7C29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3350" y="142875"/>
          <a:ext cx="872800" cy="56197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8</xdr:col>
      <xdr:colOff>650875</xdr:colOff>
      <xdr:row>1</xdr:row>
      <xdr:rowOff>12700</xdr:rowOff>
    </xdr:to>
    <xdr:sp macro="" textlink="">
      <xdr:nvSpPr>
        <xdr:cNvPr id="50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1AF3184C-6B26-4750-9DE3-5190DEAF0322}"/>
            </a:ext>
          </a:extLst>
        </xdr:cNvPr>
        <xdr:cNvSpPr/>
      </xdr:nvSpPr>
      <xdr:spPr>
        <a:xfrm>
          <a:off x="0" y="0"/>
          <a:ext cx="23882350" cy="79375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ESQUEMAS</a:t>
          </a:r>
        </a:p>
      </xdr:txBody>
    </xdr:sp>
    <xdr:clientData/>
  </xdr:twoCellAnchor>
  <xdr:twoCellAnchor editAs="oneCell">
    <xdr:from>
      <xdr:col>8</xdr:col>
      <xdr:colOff>650875</xdr:colOff>
      <xdr:row>0</xdr:row>
      <xdr:rowOff>142875</xdr:rowOff>
    </xdr:from>
    <xdr:to>
      <xdr:col>8</xdr:col>
      <xdr:colOff>650875</xdr:colOff>
      <xdr:row>0</xdr:row>
      <xdr:rowOff>704850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95E12852-FD8A-455D-9CC2-DCEDE46F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2350" y="142875"/>
          <a:ext cx="0" cy="56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0</xdr:colOff>
      <xdr:row>1</xdr:row>
      <xdr:rowOff>9525</xdr:rowOff>
    </xdr:to>
    <xdr:sp macro="" textlink="">
      <xdr:nvSpPr>
        <xdr:cNvPr id="4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9AFB4ECF-35B5-4097-95E3-DA826ED092D0}"/>
            </a:ext>
          </a:extLst>
        </xdr:cNvPr>
        <xdr:cNvSpPr/>
      </xdr:nvSpPr>
      <xdr:spPr>
        <a:xfrm>
          <a:off x="0" y="0"/>
          <a:ext cx="5562600" cy="80010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  <a:effectLst>
          <a:outerShdw blurRad="38100" dist="25400" dir="16200000" rotWithShape="0">
            <a:prstClr val="black">
              <a:alpha val="15000"/>
            </a:prstClr>
          </a:outerShdw>
        </a:effectLst>
        <a:scene3d>
          <a:camera prst="orthographicFront">
            <a:rot lat="0" lon="0" rev="0"/>
          </a:camera>
          <a:lightRig rig="brightRoom" dir="t">
            <a:rot lat="0" lon="0" rev="8700000"/>
          </a:lightRig>
        </a:scene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DADOS</a:t>
          </a:r>
        </a:p>
      </xdr:txBody>
    </xdr:sp>
    <xdr:clientData/>
  </xdr:twoCellAnchor>
  <xdr:twoCellAnchor editAs="oneCell">
    <xdr:from>
      <xdr:col>3</xdr:col>
      <xdr:colOff>609600</xdr:colOff>
      <xdr:row>0</xdr:row>
      <xdr:rowOff>133350</xdr:rowOff>
    </xdr:from>
    <xdr:to>
      <xdr:col>4</xdr:col>
      <xdr:colOff>685475</xdr:colOff>
      <xdr:row>0</xdr:row>
      <xdr:rowOff>666750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E884E46-0857-4CC2-BB01-CC261712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33350"/>
          <a:ext cx="866450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581025</xdr:colOff>
      <xdr:row>1</xdr:row>
      <xdr:rowOff>0</xdr:rowOff>
    </xdr:to>
    <xdr:sp macro="" textlink="">
      <xdr:nvSpPr>
        <xdr:cNvPr id="3" name="Arte do Título" descr="Rounded rectangle with a gradient fill." title="Running Log (title)">
          <a:extLst>
            <a:ext uri="{FF2B5EF4-FFF2-40B4-BE49-F238E27FC236}">
              <a16:creationId xmlns:a16="http://schemas.microsoft.com/office/drawing/2014/main" id="{D4A8BDEF-3D6C-42B2-AE8A-40BE7EBD9F9A}"/>
            </a:ext>
          </a:extLst>
        </xdr:cNvPr>
        <xdr:cNvSpPr/>
      </xdr:nvSpPr>
      <xdr:spPr>
        <a:xfrm>
          <a:off x="0" y="0"/>
          <a:ext cx="11229975" cy="781050"/>
        </a:xfrm>
        <a:prstGeom prst="round2SameRect">
          <a:avLst/>
        </a:prstGeom>
        <a:gradFill flip="none" rotWithShape="1">
          <a:gsLst>
            <a:gs pos="0">
              <a:srgbClr val="000099">
                <a:shade val="30000"/>
                <a:satMod val="115000"/>
              </a:srgbClr>
            </a:gs>
            <a:gs pos="50000">
              <a:srgbClr val="000099">
                <a:shade val="67500"/>
                <a:satMod val="115000"/>
              </a:srgbClr>
            </a:gs>
            <a:gs pos="100000">
              <a:srgbClr val="000099">
                <a:shade val="100000"/>
                <a:satMod val="115000"/>
              </a:srgbClr>
            </a:gs>
          </a:gsLst>
          <a:lin ang="54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wrap="square" lIns="64008" tIns="0" rIns="0" bIns="0" rtlCol="0" anchor="ctr"/>
        <a:lstStyle/>
        <a:p>
          <a:pPr algn="l"/>
          <a:r>
            <a:rPr lang="en-US" sz="2500">
              <a:solidFill>
                <a:schemeClr val="bg1"/>
              </a:solidFill>
              <a:latin typeface="Franklin Gothic Medium" panose="020B0603020102020204" pitchFamily="34" charset="0"/>
            </a:rPr>
            <a:t>RENDIMENTO ENERGÉTICO</a:t>
          </a:r>
        </a:p>
      </xdr:txBody>
    </xdr:sp>
    <xdr:clientData/>
  </xdr:twoCellAnchor>
  <xdr:twoCellAnchor editAs="oneCell">
    <xdr:from>
      <xdr:col>11</xdr:col>
      <xdr:colOff>542925</xdr:colOff>
      <xdr:row>0</xdr:row>
      <xdr:rowOff>114300</xdr:rowOff>
    </xdr:from>
    <xdr:to>
      <xdr:col>12</xdr:col>
      <xdr:colOff>663250</xdr:colOff>
      <xdr:row>0</xdr:row>
      <xdr:rowOff>676275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F96B032-F117-4B08-B0B8-35B31F53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114300"/>
          <a:ext cx="882325" cy="5619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do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squemas"/>
      <sheetName val="Resultados"/>
    </sheetNames>
    <sheetDataSet>
      <sheetData sheetId="0" refreshError="1"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B5818-C819-4C18-94CA-A11CC943D608}">
  <dimension ref="A1:I18"/>
  <sheetViews>
    <sheetView showGridLines="0" showRowColHeaders="0" workbookViewId="0">
      <selection sqref="A1:XFD1048576"/>
    </sheetView>
  </sheetViews>
  <sheetFormatPr defaultColWidth="0" defaultRowHeight="15" customHeight="1" zeroHeight="1" x14ac:dyDescent="0.25"/>
  <cols>
    <col min="1" max="9" width="9.140625" customWidth="1"/>
    <col min="10" max="16384" width="9.140625" hidden="1"/>
  </cols>
  <sheetData>
    <row r="1" spans="1:9" x14ac:dyDescent="0.25">
      <c r="A1" s="3"/>
      <c r="B1" s="3"/>
      <c r="C1" s="3"/>
      <c r="D1" s="3"/>
      <c r="E1" s="3"/>
      <c r="F1" s="3"/>
      <c r="G1" s="3"/>
      <c r="H1" s="3"/>
      <c r="I1" s="3"/>
    </row>
    <row r="2" spans="1:9" x14ac:dyDescent="0.25">
      <c r="A2" s="3"/>
      <c r="B2" s="3"/>
      <c r="C2" s="3"/>
      <c r="D2" s="3"/>
      <c r="E2" s="3"/>
      <c r="F2" s="3"/>
      <c r="G2" s="3"/>
      <c r="H2" s="3"/>
      <c r="I2" s="3"/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x14ac:dyDescent="0.25">
      <c r="A5" s="9"/>
      <c r="B5" s="9"/>
      <c r="C5" s="9"/>
      <c r="D5" s="9"/>
      <c r="E5" s="9"/>
      <c r="F5" s="9"/>
      <c r="G5" s="9"/>
      <c r="H5" s="9"/>
      <c r="I5" s="9"/>
    </row>
    <row r="6" spans="1:9" x14ac:dyDescent="0.25">
      <c r="A6" s="9"/>
      <c r="B6" s="9"/>
      <c r="C6" s="9"/>
      <c r="D6" s="9"/>
      <c r="E6" s="9"/>
      <c r="F6" s="9"/>
      <c r="G6" s="9"/>
      <c r="H6" s="9"/>
      <c r="I6" s="9"/>
    </row>
    <row r="7" spans="1:9" ht="15" customHeight="1" x14ac:dyDescent="0.25">
      <c r="A7" s="9"/>
      <c r="B7" s="110" t="s">
        <v>67</v>
      </c>
      <c r="C7" s="110"/>
      <c r="D7" s="110"/>
      <c r="E7" s="110"/>
      <c r="F7" s="110"/>
      <c r="G7" s="110"/>
      <c r="H7" s="110"/>
      <c r="I7" s="9"/>
    </row>
    <row r="8" spans="1:9" x14ac:dyDescent="0.25">
      <c r="A8" s="9"/>
      <c r="B8" s="110"/>
      <c r="C8" s="110"/>
      <c r="D8" s="110"/>
      <c r="E8" s="110"/>
      <c r="F8" s="110"/>
      <c r="G8" s="110"/>
      <c r="H8" s="110"/>
      <c r="I8" s="9"/>
    </row>
    <row r="9" spans="1:9" x14ac:dyDescent="0.25">
      <c r="A9" s="9"/>
      <c r="B9" s="110"/>
      <c r="C9" s="110"/>
      <c r="D9" s="110"/>
      <c r="E9" s="110"/>
      <c r="F9" s="110"/>
      <c r="G9" s="110"/>
      <c r="H9" s="110"/>
      <c r="I9" s="9"/>
    </row>
    <row r="10" spans="1:9" ht="15" customHeight="1" x14ac:dyDescent="0.25">
      <c r="A10" s="9"/>
      <c r="B10" s="110" t="s">
        <v>68</v>
      </c>
      <c r="C10" s="110"/>
      <c r="D10" s="110"/>
      <c r="E10" s="110"/>
      <c r="F10" s="110"/>
      <c r="G10" s="110"/>
      <c r="H10" s="110"/>
      <c r="I10" s="9"/>
    </row>
    <row r="11" spans="1:9" x14ac:dyDescent="0.25">
      <c r="A11" s="9"/>
      <c r="B11" s="110"/>
      <c r="C11" s="110"/>
      <c r="D11" s="110"/>
      <c r="E11" s="110"/>
      <c r="F11" s="110"/>
      <c r="G11" s="110"/>
      <c r="H11" s="110"/>
      <c r="I11" s="9"/>
    </row>
    <row r="12" spans="1:9" x14ac:dyDescent="0.25">
      <c r="A12" s="9"/>
      <c r="B12" s="110"/>
      <c r="C12" s="110"/>
      <c r="D12" s="110"/>
      <c r="E12" s="110"/>
      <c r="F12" s="110"/>
      <c r="G12" s="110"/>
      <c r="H12" s="110"/>
      <c r="I12" s="9"/>
    </row>
    <row r="13" spans="1:9" x14ac:dyDescent="0.25">
      <c r="A13" s="9"/>
      <c r="B13" s="10"/>
      <c r="C13" s="10"/>
      <c r="D13" s="10"/>
      <c r="E13" s="10"/>
      <c r="F13" s="10"/>
      <c r="G13" s="10"/>
      <c r="H13" s="10"/>
      <c r="I13" s="9"/>
    </row>
    <row r="14" spans="1:9" x14ac:dyDescent="0.25">
      <c r="A14" s="9"/>
      <c r="B14" s="110" t="s">
        <v>69</v>
      </c>
      <c r="C14" s="110"/>
      <c r="D14" s="110"/>
      <c r="E14" s="110"/>
      <c r="F14" s="110"/>
      <c r="G14" s="110"/>
      <c r="H14" s="110"/>
      <c r="I14" s="9"/>
    </row>
    <row r="15" spans="1:9" x14ac:dyDescent="0.25">
      <c r="A15" s="9"/>
      <c r="B15" s="110"/>
      <c r="C15" s="110"/>
      <c r="D15" s="110"/>
      <c r="E15" s="110"/>
      <c r="F15" s="110"/>
      <c r="G15" s="110"/>
      <c r="H15" s="110"/>
      <c r="I15" s="9"/>
    </row>
    <row r="16" spans="1:9" x14ac:dyDescent="0.25">
      <c r="A16" s="9"/>
      <c r="B16" s="110"/>
      <c r="C16" s="110"/>
      <c r="D16" s="110"/>
      <c r="E16" s="110"/>
      <c r="F16" s="110"/>
      <c r="G16" s="110"/>
      <c r="H16" s="110"/>
      <c r="I16" s="9"/>
    </row>
    <row r="17" spans="1:9" x14ac:dyDescent="0.25">
      <c r="A17" s="9"/>
      <c r="B17" s="11"/>
      <c r="C17" s="11"/>
      <c r="D17" s="11"/>
      <c r="E17" s="11"/>
      <c r="F17" s="11"/>
      <c r="G17" s="11"/>
      <c r="H17" s="11"/>
      <c r="I17" s="9"/>
    </row>
    <row r="18" spans="1:9" x14ac:dyDescent="0.25">
      <c r="A18" s="9"/>
      <c r="B18" s="9"/>
      <c r="C18" s="9"/>
      <c r="D18" s="9"/>
      <c r="E18" s="9"/>
      <c r="F18" s="9"/>
      <c r="G18" s="9"/>
      <c r="H18" s="9"/>
      <c r="I18" s="9"/>
    </row>
  </sheetData>
  <sheetProtection algorithmName="SHA-512" hashValue="oqzuikqIr8Cx+bVhgemt3StmHhef3VLsUTnPqcA0tjPTJh4Tf8E8QxDRAdznX/143KMPn1v97XasFH1mdnUM4Q==" saltValue="JqkyHVAHn9ITh5rSyTocsA==" spinCount="100000" sheet="1" objects="1" scenarios="1"/>
  <mergeCells count="3">
    <mergeCell ref="B7:H9"/>
    <mergeCell ref="B10:H12"/>
    <mergeCell ref="B14:H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FFC4E-B042-46CD-AA06-F8B2C089E60D}">
  <dimension ref="A1:AS206"/>
  <sheetViews>
    <sheetView showGridLines="0" showRowColHeaders="0" zoomScale="50" zoomScaleNormal="50" workbookViewId="0">
      <selection activeCell="I18" sqref="I18:I22"/>
    </sheetView>
  </sheetViews>
  <sheetFormatPr defaultColWidth="0" defaultRowHeight="15" zeroHeight="1" x14ac:dyDescent="0.25"/>
  <cols>
    <col min="1" max="1" width="82.7109375" style="46" customWidth="1"/>
    <col min="2" max="2" width="4" style="46" customWidth="1"/>
    <col min="3" max="3" width="82.7109375" style="41" customWidth="1"/>
    <col min="4" max="4" width="4.5703125" style="41" customWidth="1"/>
    <col min="5" max="5" width="82.7109375" style="41" customWidth="1"/>
    <col min="6" max="6" width="4" style="41" customWidth="1"/>
    <col min="7" max="7" width="83.42578125" style="45" bestFit="1" customWidth="1"/>
    <col min="8" max="8" width="4.28515625" style="45" customWidth="1"/>
    <col min="9" max="9" width="82.7109375" style="41" customWidth="1"/>
    <col min="10" max="10" width="4.5703125" style="41" customWidth="1"/>
    <col min="11" max="18" width="0" style="41" hidden="1" customWidth="1"/>
    <col min="19" max="45" width="0" style="24" hidden="1" customWidth="1"/>
    <col min="46" max="16384" width="11.42578125" style="24" hidden="1"/>
  </cols>
  <sheetData>
    <row r="1" spans="1:18" s="12" customFormat="1" ht="61.5" customHeight="1" x14ac:dyDescent="0.25">
      <c r="D1" s="13" t="s">
        <v>21</v>
      </c>
      <c r="E1" s="14"/>
      <c r="F1" s="15"/>
      <c r="G1" s="14"/>
      <c r="H1" s="15"/>
      <c r="J1" s="15"/>
    </row>
    <row r="2" spans="1:18" s="16" customFormat="1" ht="36" customHeight="1" x14ac:dyDescent="0.25">
      <c r="A2" s="121" t="s">
        <v>70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8" s="20" customFormat="1" ht="22.5" customHeight="1" x14ac:dyDescent="0.25">
      <c r="A3" s="122" t="s">
        <v>71</v>
      </c>
      <c r="B3" s="122"/>
      <c r="C3" s="17" t="s">
        <v>72</v>
      </c>
      <c r="D3" s="17"/>
      <c r="E3" s="123" t="s">
        <v>73</v>
      </c>
      <c r="F3" s="123"/>
      <c r="G3" s="18" t="s">
        <v>22</v>
      </c>
      <c r="H3" s="18"/>
      <c r="I3" s="19" t="s">
        <v>74</v>
      </c>
      <c r="J3" s="19"/>
    </row>
    <row r="4" spans="1:18" s="21" customFormat="1" ht="20.100000000000001" customHeight="1" x14ac:dyDescent="0.25">
      <c r="A4" s="25" t="s">
        <v>20</v>
      </c>
      <c r="B4" s="26"/>
      <c r="C4" s="25" t="s">
        <v>20</v>
      </c>
      <c r="D4" s="27"/>
      <c r="E4" s="25" t="s">
        <v>20</v>
      </c>
      <c r="F4" s="28"/>
      <c r="G4" s="25" t="s">
        <v>75</v>
      </c>
      <c r="H4" s="29"/>
      <c r="I4" s="25" t="s">
        <v>76</v>
      </c>
      <c r="J4" s="30"/>
      <c r="K4" s="31"/>
      <c r="L4" s="31"/>
      <c r="M4" s="31"/>
      <c r="N4" s="31"/>
      <c r="O4" s="31"/>
      <c r="P4" s="31"/>
      <c r="Q4" s="31"/>
      <c r="R4" s="31"/>
    </row>
    <row r="5" spans="1:18" s="21" customFormat="1" ht="20.100000000000001" customHeight="1" x14ac:dyDescent="0.25">
      <c r="A5" s="22" t="s">
        <v>77</v>
      </c>
      <c r="B5" s="26"/>
      <c r="C5" s="22" t="s">
        <v>78</v>
      </c>
      <c r="D5" s="32"/>
      <c r="E5" s="22" t="s">
        <v>78</v>
      </c>
      <c r="F5" s="33"/>
      <c r="G5" s="22" t="s">
        <v>78</v>
      </c>
      <c r="H5" s="34"/>
      <c r="I5" s="22" t="s">
        <v>79</v>
      </c>
      <c r="J5" s="35"/>
      <c r="K5" s="31"/>
      <c r="L5" s="31"/>
      <c r="M5" s="31"/>
      <c r="N5" s="31"/>
      <c r="O5" s="31"/>
      <c r="P5" s="31"/>
      <c r="Q5" s="31"/>
      <c r="R5" s="31"/>
    </row>
    <row r="6" spans="1:18" s="21" customFormat="1" ht="170.1" customHeight="1" x14ac:dyDescent="0.25">
      <c r="A6" s="25"/>
      <c r="B6" s="26"/>
      <c r="C6" s="25"/>
      <c r="D6" s="32"/>
      <c r="E6" s="25"/>
      <c r="F6" s="33"/>
      <c r="G6" s="25"/>
      <c r="H6" s="34"/>
      <c r="I6" s="25"/>
      <c r="J6" s="35"/>
      <c r="K6" s="31"/>
      <c r="L6" s="31"/>
      <c r="M6" s="31"/>
      <c r="N6" s="31"/>
      <c r="O6" s="31"/>
      <c r="P6" s="31"/>
      <c r="Q6" s="31"/>
      <c r="R6" s="31"/>
    </row>
    <row r="7" spans="1:18" s="20" customFormat="1" ht="4.5" customHeight="1" x14ac:dyDescent="0.25">
      <c r="A7" s="115"/>
      <c r="B7" s="115"/>
      <c r="C7" s="36"/>
      <c r="D7" s="36"/>
      <c r="E7" s="116"/>
      <c r="F7" s="116"/>
      <c r="G7" s="37"/>
      <c r="H7" s="37"/>
      <c r="I7" s="38"/>
      <c r="J7" s="38"/>
      <c r="K7" s="39"/>
      <c r="L7" s="39"/>
      <c r="M7" s="39"/>
      <c r="N7" s="39"/>
      <c r="O7" s="39"/>
      <c r="P7" s="39"/>
      <c r="Q7" s="39"/>
      <c r="R7" s="39"/>
    </row>
    <row r="8" spans="1:18" s="21" customFormat="1" ht="26.25" customHeight="1" x14ac:dyDescent="0.25">
      <c r="A8" s="25" t="s">
        <v>80</v>
      </c>
      <c r="B8" s="26"/>
      <c r="C8" s="25" t="s">
        <v>80</v>
      </c>
      <c r="D8" s="32"/>
      <c r="E8" s="25" t="s">
        <v>80</v>
      </c>
      <c r="F8" s="33"/>
      <c r="G8" s="25" t="s">
        <v>76</v>
      </c>
      <c r="H8" s="34"/>
      <c r="I8" s="40" t="s">
        <v>81</v>
      </c>
      <c r="J8" s="30"/>
      <c r="K8" s="31"/>
      <c r="L8" s="31"/>
      <c r="M8" s="31"/>
      <c r="N8" s="31"/>
      <c r="O8" s="31"/>
      <c r="P8" s="31"/>
      <c r="Q8" s="31"/>
      <c r="R8" s="31"/>
    </row>
    <row r="9" spans="1:18" s="21" customFormat="1" ht="20.100000000000001" customHeight="1" x14ac:dyDescent="0.25">
      <c r="A9" s="22" t="s">
        <v>77</v>
      </c>
      <c r="B9" s="26"/>
      <c r="C9" s="22" t="s">
        <v>78</v>
      </c>
      <c r="D9" s="32"/>
      <c r="E9" s="22" t="s">
        <v>78</v>
      </c>
      <c r="F9" s="33"/>
      <c r="G9" s="22" t="s">
        <v>78</v>
      </c>
      <c r="H9" s="34"/>
      <c r="I9" s="22" t="s">
        <v>82</v>
      </c>
      <c r="J9" s="124"/>
      <c r="K9" s="31"/>
      <c r="L9" s="31"/>
      <c r="M9" s="31"/>
      <c r="N9" s="31"/>
      <c r="O9" s="31"/>
      <c r="P9" s="31"/>
      <c r="Q9" s="31"/>
      <c r="R9" s="31"/>
    </row>
    <row r="10" spans="1:18" s="21" customFormat="1" ht="170.1" customHeight="1" x14ac:dyDescent="0.25">
      <c r="A10" s="25"/>
      <c r="B10" s="26"/>
      <c r="C10" s="25"/>
      <c r="D10" s="32"/>
      <c r="E10" s="25"/>
      <c r="F10" s="33"/>
      <c r="G10" s="25"/>
      <c r="H10" s="34"/>
      <c r="I10" s="25"/>
      <c r="J10" s="124"/>
      <c r="K10" s="31"/>
      <c r="L10" s="31"/>
      <c r="M10" s="31"/>
      <c r="N10" s="31"/>
      <c r="O10" s="31"/>
      <c r="P10" s="31"/>
      <c r="Q10" s="31"/>
      <c r="R10" s="31"/>
    </row>
    <row r="11" spans="1:18" s="20" customFormat="1" ht="4.5" customHeight="1" x14ac:dyDescent="0.25">
      <c r="A11" s="115"/>
      <c r="B11" s="115"/>
      <c r="C11" s="36"/>
      <c r="D11" s="36"/>
      <c r="E11" s="116"/>
      <c r="F11" s="116"/>
      <c r="G11" s="37"/>
      <c r="H11" s="37"/>
      <c r="I11" s="38"/>
      <c r="J11" s="38"/>
      <c r="K11" s="39"/>
      <c r="L11" s="39"/>
      <c r="M11" s="39"/>
      <c r="N11" s="39"/>
      <c r="O11" s="39"/>
      <c r="P11" s="39"/>
      <c r="Q11" s="39"/>
      <c r="R11" s="39"/>
    </row>
    <row r="12" spans="1:18" s="23" customFormat="1" ht="20.100000000000001" customHeight="1" x14ac:dyDescent="0.25">
      <c r="A12" s="25" t="s">
        <v>83</v>
      </c>
      <c r="B12" s="26"/>
      <c r="C12" s="25" t="s">
        <v>83</v>
      </c>
      <c r="D12" s="32"/>
      <c r="E12" s="25" t="s">
        <v>83</v>
      </c>
      <c r="F12" s="33"/>
      <c r="G12" s="25" t="s">
        <v>84</v>
      </c>
      <c r="H12" s="34"/>
      <c r="I12" s="117" t="s">
        <v>85</v>
      </c>
      <c r="J12" s="117"/>
      <c r="K12" s="117"/>
      <c r="L12" s="117"/>
      <c r="M12" s="117"/>
      <c r="N12" s="117"/>
      <c r="O12" s="117"/>
      <c r="P12" s="117"/>
      <c r="Q12" s="117"/>
      <c r="R12" s="117"/>
    </row>
    <row r="13" spans="1:18" ht="20.100000000000001" customHeight="1" x14ac:dyDescent="0.25">
      <c r="A13" s="22" t="s">
        <v>77</v>
      </c>
      <c r="B13" s="26"/>
      <c r="C13" s="22" t="s">
        <v>78</v>
      </c>
      <c r="D13" s="32"/>
      <c r="E13" s="22" t="s">
        <v>78</v>
      </c>
      <c r="F13" s="33"/>
      <c r="G13" s="22" t="s">
        <v>78</v>
      </c>
      <c r="H13" s="34"/>
      <c r="I13" s="117"/>
      <c r="J13" s="117"/>
      <c r="K13" s="117"/>
      <c r="L13" s="117"/>
      <c r="M13" s="117"/>
      <c r="N13" s="117"/>
      <c r="O13" s="117"/>
      <c r="P13" s="117"/>
      <c r="Q13" s="117"/>
      <c r="R13" s="117"/>
    </row>
    <row r="14" spans="1:18" ht="170.1" customHeight="1" x14ac:dyDescent="0.25">
      <c r="A14" s="25"/>
      <c r="B14" s="26"/>
      <c r="C14" s="25"/>
      <c r="D14" s="32"/>
      <c r="E14" s="25"/>
      <c r="F14" s="33"/>
      <c r="G14" s="25"/>
      <c r="H14" s="34"/>
      <c r="I14" s="25"/>
      <c r="J14" s="25"/>
    </row>
    <row r="15" spans="1:18" ht="4.5" customHeight="1" x14ac:dyDescent="0.25">
      <c r="A15" s="26"/>
      <c r="B15" s="26"/>
      <c r="C15" s="27"/>
      <c r="D15" s="32"/>
      <c r="E15" s="116"/>
      <c r="F15" s="116"/>
      <c r="G15" s="37"/>
      <c r="H15" s="34"/>
      <c r="I15" s="25"/>
      <c r="J15" s="25"/>
    </row>
    <row r="16" spans="1:18" ht="20.100000000000001" customHeight="1" x14ac:dyDescent="0.25">
      <c r="A16" s="25" t="s">
        <v>86</v>
      </c>
      <c r="B16" s="26"/>
      <c r="C16" s="25" t="s">
        <v>86</v>
      </c>
      <c r="D16" s="32"/>
      <c r="E16" s="25" t="s">
        <v>86</v>
      </c>
      <c r="F16" s="33"/>
      <c r="G16" s="40" t="s">
        <v>87</v>
      </c>
      <c r="H16" s="34"/>
      <c r="I16" s="118"/>
      <c r="J16" s="118"/>
      <c r="K16" s="118"/>
      <c r="L16" s="118"/>
      <c r="M16" s="118"/>
      <c r="N16" s="118"/>
      <c r="O16" s="118"/>
      <c r="P16" s="118"/>
      <c r="Q16" s="118"/>
      <c r="R16" s="118"/>
    </row>
    <row r="17" spans="1:10" ht="20.100000000000001" customHeight="1" x14ac:dyDescent="0.25">
      <c r="A17" s="22" t="s">
        <v>77</v>
      </c>
      <c r="B17" s="26"/>
      <c r="C17" s="22" t="s">
        <v>78</v>
      </c>
      <c r="D17" s="32"/>
      <c r="E17" s="22" t="s">
        <v>78</v>
      </c>
      <c r="F17" s="33"/>
      <c r="G17" s="22" t="s">
        <v>78</v>
      </c>
      <c r="H17" s="34"/>
      <c r="I17" s="25"/>
      <c r="J17" s="25"/>
    </row>
    <row r="18" spans="1:10" ht="170.1" customHeight="1" x14ac:dyDescent="0.25">
      <c r="A18" s="25"/>
      <c r="B18" s="26"/>
      <c r="C18" s="25"/>
      <c r="D18" s="32"/>
      <c r="E18" s="25"/>
      <c r="F18" s="33"/>
      <c r="G18" s="25"/>
      <c r="H18" s="34"/>
      <c r="I18" s="119" t="s">
        <v>89</v>
      </c>
      <c r="J18" s="25"/>
    </row>
    <row r="19" spans="1:10" ht="4.5" customHeight="1" x14ac:dyDescent="0.25">
      <c r="A19" s="26"/>
      <c r="B19" s="26"/>
      <c r="C19" s="27"/>
      <c r="D19" s="32"/>
      <c r="E19" s="116"/>
      <c r="F19" s="116"/>
      <c r="G19" s="37"/>
      <c r="H19" s="34"/>
      <c r="I19" s="120"/>
      <c r="J19" s="25"/>
    </row>
    <row r="20" spans="1:10" ht="27" customHeight="1" x14ac:dyDescent="0.25">
      <c r="A20" s="40" t="s">
        <v>88</v>
      </c>
      <c r="B20" s="42"/>
      <c r="C20" s="40" t="s">
        <v>88</v>
      </c>
      <c r="D20" s="32"/>
      <c r="E20" s="40" t="s">
        <v>88</v>
      </c>
      <c r="F20" s="33"/>
      <c r="G20" s="40" t="s">
        <v>81</v>
      </c>
      <c r="H20" s="34"/>
      <c r="I20" s="120"/>
      <c r="J20" s="25"/>
    </row>
    <row r="21" spans="1:10" ht="20.100000000000001" customHeight="1" x14ac:dyDescent="0.25">
      <c r="A21" s="22" t="s">
        <v>77</v>
      </c>
      <c r="B21" s="26"/>
      <c r="C21" s="22" t="s">
        <v>78</v>
      </c>
      <c r="D21" s="32"/>
      <c r="E21" s="22" t="s">
        <v>78</v>
      </c>
      <c r="F21" s="33"/>
      <c r="G21" s="22" t="s">
        <v>78</v>
      </c>
      <c r="H21" s="34"/>
      <c r="I21" s="120"/>
      <c r="J21" s="25"/>
    </row>
    <row r="22" spans="1:10" ht="168.75" customHeight="1" x14ac:dyDescent="0.25">
      <c r="A22" s="26"/>
      <c r="B22" s="26"/>
      <c r="C22" s="27"/>
      <c r="D22" s="32"/>
      <c r="E22" s="28"/>
      <c r="F22" s="33"/>
      <c r="G22" s="29"/>
      <c r="H22" s="34"/>
      <c r="I22" s="120"/>
      <c r="J22" s="25"/>
    </row>
    <row r="23" spans="1:10" ht="15" hidden="1" customHeight="1" x14ac:dyDescent="0.25">
      <c r="A23" s="111"/>
      <c r="B23" s="111"/>
      <c r="C23" s="43"/>
      <c r="D23" s="44"/>
    </row>
    <row r="24" spans="1:10" ht="15" hidden="1" customHeight="1" x14ac:dyDescent="0.25">
      <c r="C24" s="43"/>
      <c r="D24" s="44"/>
    </row>
    <row r="25" spans="1:10" ht="15" hidden="1" customHeight="1" x14ac:dyDescent="0.25">
      <c r="C25" s="43"/>
      <c r="D25" s="44"/>
    </row>
    <row r="26" spans="1:10" ht="15" hidden="1" customHeight="1" x14ac:dyDescent="0.25">
      <c r="C26" s="43"/>
      <c r="D26" s="44"/>
    </row>
    <row r="27" spans="1:10" ht="15" hidden="1" customHeight="1" x14ac:dyDescent="0.25">
      <c r="C27" s="43"/>
      <c r="D27" s="44"/>
    </row>
    <row r="28" spans="1:10" ht="15" hidden="1" customHeight="1" x14ac:dyDescent="0.25">
      <c r="C28" s="43"/>
      <c r="D28" s="44"/>
    </row>
    <row r="29" spans="1:10" ht="15" hidden="1" customHeight="1" x14ac:dyDescent="0.25">
      <c r="C29" s="43"/>
      <c r="D29" s="44"/>
    </row>
    <row r="30" spans="1:10" ht="15" hidden="1" customHeight="1" x14ac:dyDescent="0.25">
      <c r="C30" s="43"/>
      <c r="D30" s="44"/>
    </row>
    <row r="31" spans="1:10" ht="15" hidden="1" customHeight="1" x14ac:dyDescent="0.25">
      <c r="C31" s="43"/>
      <c r="D31" s="43"/>
    </row>
    <row r="32" spans="1:10" ht="15" hidden="1" customHeight="1" x14ac:dyDescent="0.25">
      <c r="C32" s="43"/>
      <c r="D32" s="43"/>
    </row>
    <row r="33" spans="1:4" ht="15" hidden="1" customHeight="1" x14ac:dyDescent="0.25">
      <c r="C33" s="43"/>
      <c r="D33" s="43"/>
    </row>
    <row r="34" spans="1:4" ht="15" hidden="1" customHeight="1" x14ac:dyDescent="0.25">
      <c r="C34" s="43"/>
      <c r="D34" s="43"/>
    </row>
    <row r="35" spans="1:4" ht="15" hidden="1" customHeight="1" x14ac:dyDescent="0.25">
      <c r="A35" s="111"/>
      <c r="B35" s="111"/>
      <c r="C35" s="43"/>
      <c r="D35" s="43"/>
    </row>
    <row r="36" spans="1:4" ht="15" hidden="1" customHeight="1" x14ac:dyDescent="0.25">
      <c r="C36" s="43"/>
      <c r="D36" s="43"/>
    </row>
    <row r="37" spans="1:4" ht="15" hidden="1" customHeight="1" x14ac:dyDescent="0.25">
      <c r="C37" s="43"/>
      <c r="D37" s="43"/>
    </row>
    <row r="38" spans="1:4" ht="15" hidden="1" customHeight="1" x14ac:dyDescent="0.25">
      <c r="C38" s="43"/>
      <c r="D38" s="43"/>
    </row>
    <row r="39" spans="1:4" ht="15" hidden="1" customHeight="1" x14ac:dyDescent="0.25">
      <c r="C39" s="43"/>
      <c r="D39" s="43"/>
    </row>
    <row r="40" spans="1:4" ht="15" hidden="1" customHeight="1" x14ac:dyDescent="0.25">
      <c r="C40" s="43"/>
      <c r="D40" s="43"/>
    </row>
    <row r="41" spans="1:4" ht="15" hidden="1" customHeight="1" x14ac:dyDescent="0.25">
      <c r="C41" s="43"/>
      <c r="D41" s="43"/>
    </row>
    <row r="42" spans="1:4" ht="15" hidden="1" customHeight="1" x14ac:dyDescent="0.25">
      <c r="C42" s="43"/>
      <c r="D42" s="43"/>
    </row>
    <row r="43" spans="1:4" ht="15" hidden="1" customHeight="1" x14ac:dyDescent="0.25">
      <c r="C43" s="43"/>
      <c r="D43" s="43"/>
    </row>
    <row r="44" spans="1:4" ht="15" hidden="1" customHeight="1" x14ac:dyDescent="0.25">
      <c r="C44" s="43"/>
      <c r="D44" s="43"/>
    </row>
    <row r="45" spans="1:4" ht="15" hidden="1" customHeight="1" x14ac:dyDescent="0.25">
      <c r="C45" s="43"/>
      <c r="D45" s="43"/>
    </row>
    <row r="46" spans="1:4" ht="15" hidden="1" customHeight="1" x14ac:dyDescent="0.25">
      <c r="C46" s="43"/>
      <c r="D46" s="43"/>
    </row>
    <row r="47" spans="1:4" ht="15" hidden="1" customHeight="1" x14ac:dyDescent="0.25">
      <c r="A47" s="111"/>
      <c r="B47" s="111"/>
      <c r="C47" s="43"/>
      <c r="D47" s="43"/>
    </row>
    <row r="48" spans="1:4" ht="15" hidden="1" customHeight="1" x14ac:dyDescent="0.25">
      <c r="C48" s="43"/>
      <c r="D48" s="43"/>
    </row>
    <row r="49" spans="1:4" ht="15" hidden="1" customHeight="1" x14ac:dyDescent="0.25">
      <c r="C49" s="43"/>
      <c r="D49" s="43"/>
    </row>
    <row r="50" spans="1:4" ht="15" hidden="1" customHeight="1" x14ac:dyDescent="0.25">
      <c r="C50" s="43"/>
      <c r="D50" s="43"/>
    </row>
    <row r="51" spans="1:4" ht="15" hidden="1" customHeight="1" x14ac:dyDescent="0.25">
      <c r="C51" s="43"/>
      <c r="D51" s="43"/>
    </row>
    <row r="52" spans="1:4" ht="15" hidden="1" customHeight="1" x14ac:dyDescent="0.25">
      <c r="C52" s="43"/>
      <c r="D52" s="43"/>
    </row>
    <row r="53" spans="1:4" ht="15" hidden="1" customHeight="1" x14ac:dyDescent="0.25">
      <c r="C53" s="43"/>
      <c r="D53" s="43"/>
    </row>
    <row r="54" spans="1:4" ht="15" hidden="1" customHeight="1" x14ac:dyDescent="0.25">
      <c r="C54" s="43"/>
      <c r="D54" s="43"/>
    </row>
    <row r="55" spans="1:4" ht="15" hidden="1" customHeight="1" x14ac:dyDescent="0.25">
      <c r="C55" s="43"/>
      <c r="D55" s="43"/>
    </row>
    <row r="56" spans="1:4" ht="15" hidden="1" customHeight="1" x14ac:dyDescent="0.25">
      <c r="C56" s="43"/>
      <c r="D56" s="43"/>
    </row>
    <row r="57" spans="1:4" ht="15" hidden="1" customHeight="1" x14ac:dyDescent="0.25">
      <c r="C57" s="43"/>
      <c r="D57" s="43"/>
    </row>
    <row r="58" spans="1:4" ht="15" hidden="1" customHeight="1" x14ac:dyDescent="0.25">
      <c r="C58" s="43"/>
      <c r="D58" s="43"/>
    </row>
    <row r="59" spans="1:4" ht="15" hidden="1" customHeight="1" x14ac:dyDescent="0.25">
      <c r="A59" s="111"/>
      <c r="B59" s="111"/>
      <c r="C59" s="43"/>
      <c r="D59" s="43"/>
    </row>
    <row r="60" spans="1:4" ht="15" hidden="1" customHeight="1" x14ac:dyDescent="0.25">
      <c r="C60" s="43"/>
      <c r="D60" s="43"/>
    </row>
    <row r="61" spans="1:4" ht="15" hidden="1" customHeight="1" x14ac:dyDescent="0.25">
      <c r="C61" s="43"/>
      <c r="D61" s="43"/>
    </row>
    <row r="62" spans="1:4" ht="15" hidden="1" customHeight="1" x14ac:dyDescent="0.25">
      <c r="C62" s="43"/>
      <c r="D62" s="43"/>
    </row>
    <row r="63" spans="1:4" ht="15" hidden="1" customHeight="1" x14ac:dyDescent="0.25">
      <c r="C63" s="43"/>
      <c r="D63" s="43"/>
    </row>
    <row r="64" spans="1:4" ht="15" hidden="1" customHeight="1" x14ac:dyDescent="0.25">
      <c r="C64" s="43"/>
      <c r="D64" s="43"/>
    </row>
    <row r="65" spans="1:4" ht="15" hidden="1" customHeight="1" x14ac:dyDescent="0.25">
      <c r="C65" s="43"/>
      <c r="D65" s="43"/>
    </row>
    <row r="66" spans="1:4" ht="15" hidden="1" customHeight="1" x14ac:dyDescent="0.25">
      <c r="C66" s="43"/>
      <c r="D66" s="43"/>
    </row>
    <row r="67" spans="1:4" ht="15" hidden="1" customHeight="1" x14ac:dyDescent="0.25">
      <c r="C67" s="43"/>
      <c r="D67" s="43"/>
    </row>
    <row r="68" spans="1:4" ht="15" hidden="1" customHeight="1" x14ac:dyDescent="0.25">
      <c r="C68" s="43"/>
      <c r="D68" s="43"/>
    </row>
    <row r="69" spans="1:4" ht="15" hidden="1" customHeight="1" x14ac:dyDescent="0.25">
      <c r="C69" s="43"/>
      <c r="D69" s="43"/>
    </row>
    <row r="70" spans="1:4" ht="15" hidden="1" customHeight="1" x14ac:dyDescent="0.25">
      <c r="C70" s="43"/>
      <c r="D70" s="43"/>
    </row>
    <row r="71" spans="1:4" ht="15" hidden="1" customHeight="1" x14ac:dyDescent="0.25">
      <c r="A71" s="113"/>
      <c r="B71" s="113"/>
      <c r="C71" s="47"/>
      <c r="D71" s="43"/>
    </row>
    <row r="72" spans="1:4" ht="15" hidden="1" customHeight="1" x14ac:dyDescent="0.25">
      <c r="C72" s="43"/>
      <c r="D72" s="43"/>
    </row>
    <row r="73" spans="1:4" ht="15" hidden="1" customHeight="1" x14ac:dyDescent="0.25">
      <c r="C73" s="43"/>
      <c r="D73" s="43"/>
    </row>
    <row r="74" spans="1:4" ht="15" hidden="1" customHeight="1" x14ac:dyDescent="0.25">
      <c r="C74" s="43"/>
      <c r="D74" s="43"/>
    </row>
    <row r="75" spans="1:4" ht="15" hidden="1" customHeight="1" x14ac:dyDescent="0.25">
      <c r="C75" s="43"/>
      <c r="D75" s="43"/>
    </row>
    <row r="76" spans="1:4" ht="15" hidden="1" customHeight="1" x14ac:dyDescent="0.25">
      <c r="C76" s="43"/>
      <c r="D76" s="43"/>
    </row>
    <row r="77" spans="1:4" ht="15" hidden="1" customHeight="1" x14ac:dyDescent="0.25">
      <c r="C77" s="43"/>
      <c r="D77" s="43"/>
    </row>
    <row r="78" spans="1:4" ht="15" hidden="1" customHeight="1" x14ac:dyDescent="0.25">
      <c r="C78" s="43"/>
      <c r="D78" s="43"/>
    </row>
    <row r="79" spans="1:4" ht="15" hidden="1" customHeight="1" x14ac:dyDescent="0.25">
      <c r="C79" s="43"/>
      <c r="D79" s="43"/>
    </row>
    <row r="80" spans="1:4" ht="15" hidden="1" customHeight="1" x14ac:dyDescent="0.25">
      <c r="C80" s="43"/>
      <c r="D80" s="43"/>
    </row>
    <row r="81" spans="1:4" ht="15" hidden="1" customHeight="1" x14ac:dyDescent="0.25">
      <c r="C81" s="43"/>
      <c r="D81" s="43"/>
    </row>
    <row r="82" spans="1:4" ht="15" hidden="1" customHeight="1" x14ac:dyDescent="0.25">
      <c r="C82" s="43"/>
      <c r="D82" s="43"/>
    </row>
    <row r="83" spans="1:4" ht="16.5" hidden="1" x14ac:dyDescent="0.25">
      <c r="A83" s="114"/>
      <c r="B83" s="114"/>
      <c r="C83" s="43"/>
    </row>
    <row r="84" spans="1:4" ht="15" hidden="1" customHeight="1" x14ac:dyDescent="0.25">
      <c r="A84" s="111"/>
      <c r="B84" s="111"/>
      <c r="C84" s="43"/>
    </row>
    <row r="85" spans="1:4" ht="15" hidden="1" customHeight="1" x14ac:dyDescent="0.25">
      <c r="C85" s="43"/>
    </row>
    <row r="86" spans="1:4" ht="15" hidden="1" customHeight="1" x14ac:dyDescent="0.25">
      <c r="C86" s="43"/>
    </row>
    <row r="87" spans="1:4" ht="15" hidden="1" customHeight="1" x14ac:dyDescent="0.25">
      <c r="C87" s="43"/>
    </row>
    <row r="88" spans="1:4" ht="15" hidden="1" customHeight="1" x14ac:dyDescent="0.25">
      <c r="C88" s="43"/>
    </row>
    <row r="89" spans="1:4" ht="15" hidden="1" customHeight="1" x14ac:dyDescent="0.25">
      <c r="C89" s="43"/>
    </row>
    <row r="90" spans="1:4" ht="15" hidden="1" customHeight="1" x14ac:dyDescent="0.25">
      <c r="C90" s="43"/>
    </row>
    <row r="91" spans="1:4" ht="15" hidden="1" customHeight="1" x14ac:dyDescent="0.25">
      <c r="C91" s="43"/>
    </row>
    <row r="92" spans="1:4" ht="15" hidden="1" customHeight="1" x14ac:dyDescent="0.25">
      <c r="C92" s="43"/>
    </row>
    <row r="93" spans="1:4" ht="15" hidden="1" customHeight="1" x14ac:dyDescent="0.25">
      <c r="C93" s="43"/>
    </row>
    <row r="94" spans="1:4" ht="15" hidden="1" customHeight="1" x14ac:dyDescent="0.25">
      <c r="C94" s="43"/>
    </row>
    <row r="95" spans="1:4" ht="15" hidden="1" customHeight="1" x14ac:dyDescent="0.25">
      <c r="C95" s="43"/>
    </row>
    <row r="96" spans="1:4" ht="15" hidden="1" customHeight="1" x14ac:dyDescent="0.25">
      <c r="A96" s="111"/>
      <c r="B96" s="111"/>
      <c r="C96" s="43"/>
    </row>
    <row r="97" spans="1:3" ht="15" hidden="1" customHeight="1" x14ac:dyDescent="0.25">
      <c r="C97" s="43"/>
    </row>
    <row r="98" spans="1:3" ht="15" hidden="1" customHeight="1" x14ac:dyDescent="0.25">
      <c r="C98" s="43"/>
    </row>
    <row r="99" spans="1:3" ht="15" hidden="1" customHeight="1" x14ac:dyDescent="0.25">
      <c r="C99" s="43"/>
    </row>
    <row r="100" spans="1:3" ht="15" hidden="1" customHeight="1" x14ac:dyDescent="0.25">
      <c r="C100" s="43"/>
    </row>
    <row r="101" spans="1:3" ht="15" hidden="1" customHeight="1" x14ac:dyDescent="0.25">
      <c r="C101" s="43"/>
    </row>
    <row r="102" spans="1:3" ht="15" hidden="1" customHeight="1" x14ac:dyDescent="0.25">
      <c r="C102" s="43"/>
    </row>
    <row r="103" spans="1:3" ht="15" hidden="1" customHeight="1" x14ac:dyDescent="0.25">
      <c r="C103" s="43"/>
    </row>
    <row r="104" spans="1:3" ht="15" hidden="1" customHeight="1" x14ac:dyDescent="0.25">
      <c r="C104" s="43"/>
    </row>
    <row r="105" spans="1:3" ht="15" hidden="1" customHeight="1" x14ac:dyDescent="0.25">
      <c r="C105" s="43"/>
    </row>
    <row r="106" spans="1:3" ht="15" hidden="1" customHeight="1" x14ac:dyDescent="0.25">
      <c r="C106" s="43"/>
    </row>
    <row r="107" spans="1:3" ht="15" hidden="1" customHeight="1" x14ac:dyDescent="0.25">
      <c r="C107" s="43"/>
    </row>
    <row r="108" spans="1:3" ht="15" hidden="1" customHeight="1" x14ac:dyDescent="0.25">
      <c r="A108" s="111"/>
      <c r="B108" s="111"/>
      <c r="C108" s="43"/>
    </row>
    <row r="109" spans="1:3" ht="15" hidden="1" customHeight="1" x14ac:dyDescent="0.25">
      <c r="C109" s="43"/>
    </row>
    <row r="110" spans="1:3" ht="15" hidden="1" customHeight="1" x14ac:dyDescent="0.25">
      <c r="C110" s="43"/>
    </row>
    <row r="111" spans="1:3" ht="15" hidden="1" customHeight="1" x14ac:dyDescent="0.25">
      <c r="C111" s="43"/>
    </row>
    <row r="112" spans="1:3" ht="15" hidden="1" customHeight="1" x14ac:dyDescent="0.25">
      <c r="C112" s="43"/>
    </row>
    <row r="113" spans="1:3" ht="15" hidden="1" customHeight="1" x14ac:dyDescent="0.25">
      <c r="C113" s="43"/>
    </row>
    <row r="114" spans="1:3" ht="15" hidden="1" customHeight="1" x14ac:dyDescent="0.25">
      <c r="C114" s="43"/>
    </row>
    <row r="115" spans="1:3" ht="15" hidden="1" customHeight="1" x14ac:dyDescent="0.25">
      <c r="C115" s="43"/>
    </row>
    <row r="116" spans="1:3" ht="15" hidden="1" customHeight="1" x14ac:dyDescent="0.25">
      <c r="C116" s="43"/>
    </row>
    <row r="117" spans="1:3" ht="15" hidden="1" customHeight="1" x14ac:dyDescent="0.25">
      <c r="C117" s="43"/>
    </row>
    <row r="118" spans="1:3" ht="15" hidden="1" customHeight="1" x14ac:dyDescent="0.25">
      <c r="C118" s="43"/>
    </row>
    <row r="119" spans="1:3" ht="15" hidden="1" customHeight="1" x14ac:dyDescent="0.25">
      <c r="C119" s="43"/>
    </row>
    <row r="120" spans="1:3" ht="15" hidden="1" customHeight="1" x14ac:dyDescent="0.25">
      <c r="A120" s="111"/>
      <c r="B120" s="111"/>
      <c r="C120" s="43"/>
    </row>
    <row r="121" spans="1:3" ht="15" hidden="1" customHeight="1" x14ac:dyDescent="0.25">
      <c r="C121" s="43"/>
    </row>
    <row r="122" spans="1:3" ht="15" hidden="1" customHeight="1" x14ac:dyDescent="0.25">
      <c r="C122" s="43"/>
    </row>
    <row r="123" spans="1:3" ht="15" hidden="1" customHeight="1" x14ac:dyDescent="0.25">
      <c r="C123" s="43"/>
    </row>
    <row r="124" spans="1:3" ht="15" hidden="1" customHeight="1" x14ac:dyDescent="0.25">
      <c r="C124" s="43"/>
    </row>
    <row r="125" spans="1:3" ht="15" hidden="1" customHeight="1" x14ac:dyDescent="0.25">
      <c r="C125" s="43"/>
    </row>
    <row r="126" spans="1:3" ht="15" hidden="1" customHeight="1" x14ac:dyDescent="0.25">
      <c r="C126" s="43"/>
    </row>
    <row r="127" spans="1:3" ht="15" hidden="1" customHeight="1" x14ac:dyDescent="0.25">
      <c r="C127" s="43"/>
    </row>
    <row r="128" spans="1:3" ht="15" hidden="1" customHeight="1" x14ac:dyDescent="0.25">
      <c r="C128" s="43"/>
    </row>
    <row r="129" spans="1:5" ht="15" hidden="1" customHeight="1" x14ac:dyDescent="0.25">
      <c r="C129" s="43"/>
    </row>
    <row r="130" spans="1:5" ht="15" hidden="1" customHeight="1" x14ac:dyDescent="0.25">
      <c r="C130" s="43"/>
    </row>
    <row r="131" spans="1:5" ht="15" hidden="1" customHeight="1" x14ac:dyDescent="0.25">
      <c r="C131" s="43"/>
    </row>
    <row r="132" spans="1:5" ht="15" hidden="1" customHeight="1" x14ac:dyDescent="0.25">
      <c r="A132" s="113"/>
      <c r="B132" s="113"/>
      <c r="C132" s="43"/>
    </row>
    <row r="133" spans="1:5" ht="15" hidden="1" customHeight="1" x14ac:dyDescent="0.25">
      <c r="C133" s="43"/>
    </row>
    <row r="134" spans="1:5" ht="15" hidden="1" customHeight="1" x14ac:dyDescent="0.25">
      <c r="C134" s="43"/>
    </row>
    <row r="135" spans="1:5" ht="15" hidden="1" customHeight="1" x14ac:dyDescent="0.25">
      <c r="C135" s="43"/>
    </row>
    <row r="136" spans="1:5" ht="15" hidden="1" customHeight="1" x14ac:dyDescent="0.25">
      <c r="C136" s="43"/>
    </row>
    <row r="137" spans="1:5" ht="15" hidden="1" customHeight="1" x14ac:dyDescent="0.25">
      <c r="C137" s="43"/>
    </row>
    <row r="138" spans="1:5" ht="15" hidden="1" customHeight="1" x14ac:dyDescent="0.25">
      <c r="C138" s="43"/>
    </row>
    <row r="139" spans="1:5" ht="15" hidden="1" customHeight="1" x14ac:dyDescent="0.25">
      <c r="C139" s="43"/>
    </row>
    <row r="140" spans="1:5" ht="15" hidden="1" customHeight="1" x14ac:dyDescent="0.25">
      <c r="C140" s="43"/>
    </row>
    <row r="141" spans="1:5" ht="15" hidden="1" customHeight="1" x14ac:dyDescent="0.25">
      <c r="C141" s="43"/>
    </row>
    <row r="142" spans="1:5" ht="15" hidden="1" customHeight="1" x14ac:dyDescent="0.25">
      <c r="C142" s="43"/>
    </row>
    <row r="143" spans="1:5" ht="15" hidden="1" customHeight="1" x14ac:dyDescent="0.25">
      <c r="C143" s="43"/>
    </row>
    <row r="144" spans="1:5" hidden="1" x14ac:dyDescent="0.25">
      <c r="C144" s="43"/>
      <c r="D144" s="43"/>
      <c r="E144" s="43"/>
    </row>
    <row r="145" spans="1:5" ht="15" hidden="1" customHeight="1" x14ac:dyDescent="0.25">
      <c r="A145" s="111"/>
      <c r="B145" s="111"/>
      <c r="C145" s="43"/>
      <c r="D145" s="43"/>
      <c r="E145" s="43"/>
    </row>
    <row r="146" spans="1:5" ht="15" hidden="1" customHeight="1" x14ac:dyDescent="0.25">
      <c r="C146" s="43"/>
      <c r="D146" s="43"/>
      <c r="E146" s="43"/>
    </row>
    <row r="147" spans="1:5" ht="15" hidden="1" customHeight="1" x14ac:dyDescent="0.25">
      <c r="C147" s="43"/>
      <c r="D147" s="43"/>
      <c r="E147" s="43"/>
    </row>
    <row r="148" spans="1:5" ht="15" hidden="1" customHeight="1" x14ac:dyDescent="0.25">
      <c r="C148" s="43"/>
      <c r="D148" s="43"/>
      <c r="E148" s="43"/>
    </row>
    <row r="149" spans="1:5" ht="15" hidden="1" customHeight="1" x14ac:dyDescent="0.25">
      <c r="C149" s="43"/>
      <c r="D149" s="43"/>
      <c r="E149" s="43"/>
    </row>
    <row r="150" spans="1:5" ht="15" hidden="1" customHeight="1" x14ac:dyDescent="0.25">
      <c r="C150" s="43"/>
      <c r="D150" s="43"/>
      <c r="E150" s="43"/>
    </row>
    <row r="151" spans="1:5" ht="15" hidden="1" customHeight="1" x14ac:dyDescent="0.25">
      <c r="C151" s="43"/>
      <c r="D151" s="43"/>
      <c r="E151" s="43"/>
    </row>
    <row r="152" spans="1:5" ht="15" hidden="1" customHeight="1" x14ac:dyDescent="0.25">
      <c r="C152" s="43"/>
      <c r="D152" s="43"/>
      <c r="E152" s="43"/>
    </row>
    <row r="153" spans="1:5" ht="15" hidden="1" customHeight="1" x14ac:dyDescent="0.25">
      <c r="C153" s="43"/>
      <c r="D153" s="43"/>
      <c r="E153" s="43"/>
    </row>
    <row r="154" spans="1:5" ht="15" hidden="1" customHeight="1" x14ac:dyDescent="0.25">
      <c r="C154" s="43"/>
      <c r="D154" s="43"/>
      <c r="E154" s="43"/>
    </row>
    <row r="155" spans="1:5" ht="15" hidden="1" customHeight="1" x14ac:dyDescent="0.25">
      <c r="C155" s="43"/>
      <c r="D155" s="43"/>
      <c r="E155" s="43"/>
    </row>
    <row r="156" spans="1:5" ht="15" hidden="1" customHeight="1" x14ac:dyDescent="0.25">
      <c r="C156" s="43"/>
      <c r="D156" s="43"/>
      <c r="E156" s="43"/>
    </row>
    <row r="157" spans="1:5" ht="15" hidden="1" customHeight="1" x14ac:dyDescent="0.25">
      <c r="A157" s="111"/>
      <c r="B157" s="111"/>
      <c r="C157" s="43"/>
      <c r="D157" s="43"/>
      <c r="E157" s="43"/>
    </row>
    <row r="158" spans="1:5" ht="15" hidden="1" customHeight="1" x14ac:dyDescent="0.25">
      <c r="C158" s="43"/>
      <c r="D158" s="43"/>
      <c r="E158" s="43"/>
    </row>
    <row r="159" spans="1:5" ht="15" hidden="1" customHeight="1" x14ac:dyDescent="0.25">
      <c r="C159" s="43"/>
      <c r="D159" s="43"/>
      <c r="E159" s="43"/>
    </row>
    <row r="160" spans="1:5" ht="15" hidden="1" customHeight="1" x14ac:dyDescent="0.25">
      <c r="C160" s="43"/>
      <c r="D160" s="43"/>
      <c r="E160" s="43"/>
    </row>
    <row r="161" spans="1:5" ht="15" hidden="1" customHeight="1" x14ac:dyDescent="0.25">
      <c r="C161" s="43"/>
      <c r="D161" s="43"/>
      <c r="E161" s="43"/>
    </row>
    <row r="162" spans="1:5" ht="15" hidden="1" customHeight="1" x14ac:dyDescent="0.25">
      <c r="C162" s="43"/>
      <c r="D162" s="43"/>
      <c r="E162" s="43"/>
    </row>
    <row r="163" spans="1:5" ht="15" hidden="1" customHeight="1" x14ac:dyDescent="0.25">
      <c r="C163" s="43"/>
      <c r="D163" s="43"/>
      <c r="E163" s="43"/>
    </row>
    <row r="164" spans="1:5" ht="15" hidden="1" customHeight="1" x14ac:dyDescent="0.25">
      <c r="C164" s="43"/>
      <c r="D164" s="43"/>
      <c r="E164" s="43"/>
    </row>
    <row r="165" spans="1:5" ht="15" hidden="1" customHeight="1" x14ac:dyDescent="0.25">
      <c r="C165" s="43"/>
      <c r="D165" s="43"/>
      <c r="E165" s="43"/>
    </row>
    <row r="166" spans="1:5" ht="15" hidden="1" customHeight="1" x14ac:dyDescent="0.25">
      <c r="C166" s="43"/>
      <c r="D166" s="43"/>
      <c r="E166" s="43"/>
    </row>
    <row r="167" spans="1:5" ht="15" hidden="1" customHeight="1" x14ac:dyDescent="0.25">
      <c r="C167" s="43"/>
      <c r="D167" s="43"/>
      <c r="E167" s="43"/>
    </row>
    <row r="168" spans="1:5" ht="15" hidden="1" customHeight="1" x14ac:dyDescent="0.25">
      <c r="C168" s="43"/>
      <c r="D168" s="43"/>
      <c r="E168" s="43"/>
    </row>
    <row r="169" spans="1:5" ht="15" hidden="1" customHeight="1" x14ac:dyDescent="0.25">
      <c r="A169" s="111"/>
      <c r="B169" s="111"/>
      <c r="C169" s="43"/>
      <c r="D169" s="43"/>
      <c r="E169" s="43"/>
    </row>
    <row r="170" spans="1:5" ht="16.5" hidden="1" customHeight="1" x14ac:dyDescent="0.25">
      <c r="C170" s="43"/>
      <c r="D170" s="112"/>
      <c r="E170" s="112"/>
    </row>
    <row r="171" spans="1:5" ht="15" hidden="1" customHeight="1" x14ac:dyDescent="0.25">
      <c r="C171" s="43"/>
      <c r="D171" s="43"/>
      <c r="E171" s="43"/>
    </row>
    <row r="172" spans="1:5" ht="15" hidden="1" customHeight="1" x14ac:dyDescent="0.25">
      <c r="C172" s="43"/>
      <c r="D172" s="43"/>
      <c r="E172" s="43"/>
    </row>
    <row r="173" spans="1:5" ht="15" hidden="1" customHeight="1" x14ac:dyDescent="0.25">
      <c r="C173" s="43"/>
      <c r="D173" s="43"/>
      <c r="E173" s="43"/>
    </row>
    <row r="174" spans="1:5" ht="15" hidden="1" customHeight="1" x14ac:dyDescent="0.25">
      <c r="C174" s="43"/>
      <c r="D174" s="43"/>
      <c r="E174" s="43"/>
    </row>
    <row r="175" spans="1:5" ht="15" hidden="1" customHeight="1" x14ac:dyDescent="0.25">
      <c r="C175" s="43"/>
      <c r="D175" s="43"/>
      <c r="E175" s="43"/>
    </row>
    <row r="176" spans="1:5" ht="15" hidden="1" customHeight="1" x14ac:dyDescent="0.25">
      <c r="C176" s="43"/>
      <c r="D176" s="43"/>
      <c r="E176" s="43"/>
    </row>
    <row r="177" spans="1:5" ht="15" hidden="1" customHeight="1" x14ac:dyDescent="0.25">
      <c r="C177" s="43"/>
      <c r="D177" s="43"/>
      <c r="E177" s="43"/>
    </row>
    <row r="178" spans="1:5" ht="15" hidden="1" customHeight="1" x14ac:dyDescent="0.25">
      <c r="C178" s="43"/>
      <c r="D178" s="43"/>
      <c r="E178" s="43"/>
    </row>
    <row r="179" spans="1:5" ht="15" hidden="1" customHeight="1" x14ac:dyDescent="0.25">
      <c r="C179" s="43"/>
      <c r="D179" s="43"/>
      <c r="E179" s="43"/>
    </row>
    <row r="180" spans="1:5" ht="15" hidden="1" customHeight="1" x14ac:dyDescent="0.25">
      <c r="C180" s="43"/>
      <c r="D180" s="43"/>
      <c r="E180" s="43"/>
    </row>
    <row r="181" spans="1:5" ht="15" hidden="1" customHeight="1" x14ac:dyDescent="0.25">
      <c r="A181" s="113"/>
      <c r="B181" s="113"/>
      <c r="C181" s="43"/>
      <c r="D181" s="43"/>
      <c r="E181" s="43"/>
    </row>
    <row r="182" spans="1:5" ht="15" hidden="1" customHeight="1" x14ac:dyDescent="0.25">
      <c r="C182" s="43"/>
      <c r="D182" s="43"/>
      <c r="E182" s="43"/>
    </row>
    <row r="183" spans="1:5" ht="15" hidden="1" customHeight="1" x14ac:dyDescent="0.25">
      <c r="C183" s="43"/>
      <c r="D183" s="43"/>
      <c r="E183" s="43"/>
    </row>
    <row r="184" spans="1:5" ht="15" hidden="1" customHeight="1" x14ac:dyDescent="0.25">
      <c r="C184" s="43"/>
      <c r="D184" s="43"/>
      <c r="E184" s="43"/>
    </row>
    <row r="185" spans="1:5" ht="15" hidden="1" customHeight="1" x14ac:dyDescent="0.25">
      <c r="C185" s="43"/>
      <c r="D185" s="43"/>
      <c r="E185" s="43"/>
    </row>
    <row r="186" spans="1:5" ht="15" hidden="1" customHeight="1" x14ac:dyDescent="0.25">
      <c r="C186" s="43"/>
      <c r="D186" s="43"/>
      <c r="E186" s="43"/>
    </row>
    <row r="187" spans="1:5" ht="15" hidden="1" customHeight="1" x14ac:dyDescent="0.25">
      <c r="C187" s="43"/>
      <c r="D187" s="43"/>
      <c r="E187" s="43"/>
    </row>
    <row r="188" spans="1:5" ht="15" hidden="1" customHeight="1" x14ac:dyDescent="0.25">
      <c r="C188" s="43"/>
      <c r="D188" s="43"/>
      <c r="E188" s="43"/>
    </row>
    <row r="189" spans="1:5" ht="15" hidden="1" customHeight="1" x14ac:dyDescent="0.25">
      <c r="C189" s="43"/>
      <c r="D189" s="43"/>
      <c r="E189" s="43"/>
    </row>
    <row r="190" spans="1:5" ht="15" hidden="1" customHeight="1" x14ac:dyDescent="0.25">
      <c r="C190" s="43"/>
      <c r="D190" s="43"/>
      <c r="E190" s="43"/>
    </row>
    <row r="191" spans="1:5" ht="15" hidden="1" customHeight="1" x14ac:dyDescent="0.25">
      <c r="C191" s="43"/>
      <c r="D191" s="43"/>
      <c r="E191" s="43"/>
    </row>
    <row r="192" spans="1:5" ht="15" hidden="1" customHeight="1" x14ac:dyDescent="0.25">
      <c r="C192" s="43"/>
      <c r="D192" s="43"/>
      <c r="E192" s="43"/>
    </row>
    <row r="193" spans="1:5" ht="15" hidden="1" customHeight="1" x14ac:dyDescent="0.25">
      <c r="A193" s="113"/>
      <c r="B193" s="113"/>
      <c r="C193" s="43"/>
      <c r="D193" s="43"/>
      <c r="E193" s="43"/>
    </row>
    <row r="194" spans="1:5" ht="15" hidden="1" customHeight="1" x14ac:dyDescent="0.25">
      <c r="C194" s="43"/>
      <c r="D194" s="43"/>
      <c r="E194" s="43"/>
    </row>
    <row r="195" spans="1:5" ht="15" hidden="1" customHeight="1" x14ac:dyDescent="0.25">
      <c r="C195" s="43"/>
      <c r="D195" s="43"/>
      <c r="E195" s="43"/>
    </row>
    <row r="196" spans="1:5" ht="15" hidden="1" customHeight="1" x14ac:dyDescent="0.25">
      <c r="C196" s="43"/>
      <c r="D196" s="43"/>
      <c r="E196" s="43"/>
    </row>
    <row r="197" spans="1:5" ht="15" hidden="1" customHeight="1" x14ac:dyDescent="0.25">
      <c r="C197" s="43"/>
      <c r="D197" s="43"/>
      <c r="E197" s="43"/>
    </row>
    <row r="198" spans="1:5" ht="15" hidden="1" customHeight="1" x14ac:dyDescent="0.25">
      <c r="C198" s="43"/>
      <c r="D198" s="43"/>
      <c r="E198" s="43"/>
    </row>
    <row r="199" spans="1:5" ht="15" hidden="1" customHeight="1" x14ac:dyDescent="0.25">
      <c r="C199" s="43"/>
      <c r="D199" s="43"/>
      <c r="E199" s="43"/>
    </row>
    <row r="200" spans="1:5" ht="15" hidden="1" customHeight="1" x14ac:dyDescent="0.25">
      <c r="C200" s="43"/>
      <c r="D200" s="43"/>
      <c r="E200" s="43"/>
    </row>
    <row r="201" spans="1:5" ht="15" hidden="1" customHeight="1" x14ac:dyDescent="0.25">
      <c r="C201" s="43"/>
      <c r="D201" s="43"/>
      <c r="E201" s="43"/>
    </row>
    <row r="202" spans="1:5" ht="15" hidden="1" customHeight="1" x14ac:dyDescent="0.25">
      <c r="C202" s="43"/>
      <c r="D202" s="43"/>
      <c r="E202" s="43"/>
    </row>
    <row r="203" spans="1:5" ht="15" hidden="1" customHeight="1" x14ac:dyDescent="0.25">
      <c r="C203" s="43"/>
      <c r="D203" s="43"/>
      <c r="E203" s="43"/>
    </row>
    <row r="204" spans="1:5" ht="15" hidden="1" customHeight="1" x14ac:dyDescent="0.25">
      <c r="C204" s="43"/>
      <c r="D204" s="43"/>
      <c r="E204" s="43"/>
    </row>
    <row r="205" spans="1:5" ht="15" hidden="1" customHeight="1" x14ac:dyDescent="0.25">
      <c r="C205" s="43"/>
      <c r="D205" s="43"/>
      <c r="E205" s="43"/>
    </row>
    <row r="206" spans="1:5" ht="15" hidden="1" customHeight="1" x14ac:dyDescent="0.25">
      <c r="C206" s="43"/>
      <c r="D206" s="43"/>
      <c r="E206" s="43"/>
    </row>
  </sheetData>
  <sheetProtection algorithmName="SHA-512" hashValue="f8Dxhqtkmheo97HQ7m5NIdQVCgmE3ps35bAxrdulddfMaC4r5MH2h//lz0oVUeJ6gQsxM+wj/cUGc3xbEdEE6g==" saltValue="KuWrJ+LGXojsAQJ65AUr3Q==" spinCount="100000" sheet="1" objects="1" scenarios="1"/>
  <mergeCells count="30">
    <mergeCell ref="I18:I22"/>
    <mergeCell ref="E19:F19"/>
    <mergeCell ref="A2:J2"/>
    <mergeCell ref="A3:B3"/>
    <mergeCell ref="E3:F3"/>
    <mergeCell ref="A7:B7"/>
    <mergeCell ref="E7:F7"/>
    <mergeCell ref="J9:J10"/>
    <mergeCell ref="A11:B11"/>
    <mergeCell ref="E11:F11"/>
    <mergeCell ref="I12:R13"/>
    <mergeCell ref="E15:F15"/>
    <mergeCell ref="I16:R16"/>
    <mergeCell ref="A145:B145"/>
    <mergeCell ref="A23:B23"/>
    <mergeCell ref="A35:B35"/>
    <mergeCell ref="A47:B47"/>
    <mergeCell ref="A59:B59"/>
    <mergeCell ref="A71:B71"/>
    <mergeCell ref="A83:B83"/>
    <mergeCell ref="A84:B84"/>
    <mergeCell ref="A96:B96"/>
    <mergeCell ref="A108:B108"/>
    <mergeCell ref="A120:B120"/>
    <mergeCell ref="A132:B132"/>
    <mergeCell ref="A157:B157"/>
    <mergeCell ref="A169:B169"/>
    <mergeCell ref="D170:E170"/>
    <mergeCell ref="A181:B181"/>
    <mergeCell ref="A193:B19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N197"/>
  <sheetViews>
    <sheetView showGridLines="0" tabSelected="1" zoomScaleNormal="100" workbookViewId="0">
      <selection activeCell="B14" sqref="B14"/>
    </sheetView>
  </sheetViews>
  <sheetFormatPr defaultColWidth="0" defaultRowHeight="15" zeroHeight="1" x14ac:dyDescent="0.25"/>
  <cols>
    <col min="1" max="1" width="37.140625" style="2" bestFit="1" customWidth="1"/>
    <col min="2" max="3" width="11.42578125" style="4" customWidth="1"/>
    <col min="4" max="4" width="11.85546875" style="2" customWidth="1"/>
    <col min="5" max="5" width="11.5703125" customWidth="1"/>
    <col min="6" max="10" width="11.5703125" hidden="1" customWidth="1"/>
    <col min="11" max="11" width="11.5703125" style="1" hidden="1" customWidth="1"/>
    <col min="12" max="12" width="11.5703125" style="4" hidden="1" customWidth="1"/>
    <col min="13" max="13" width="11.5703125" style="7" hidden="1" customWidth="1"/>
    <col min="14" max="14" width="11.5703125" style="4" hidden="1" customWidth="1"/>
    <col min="15" max="16384" width="11.5703125" hidden="1"/>
  </cols>
  <sheetData>
    <row r="1" spans="1:5" ht="62.25" customHeight="1" thickTop="1" x14ac:dyDescent="0.25">
      <c r="A1" s="56"/>
      <c r="B1" s="57"/>
    </row>
    <row r="2" spans="1:5" ht="16.5" x14ac:dyDescent="0.25">
      <c r="A2" s="58" t="s">
        <v>119</v>
      </c>
      <c r="B2" s="59" t="s">
        <v>1</v>
      </c>
      <c r="C2" s="60"/>
      <c r="D2" s="61"/>
      <c r="E2" s="62"/>
    </row>
    <row r="3" spans="1:5" x14ac:dyDescent="0.25">
      <c r="A3" s="68" t="s">
        <v>23</v>
      </c>
      <c r="B3" s="78">
        <v>1</v>
      </c>
      <c r="C3" s="66"/>
      <c r="D3" s="65"/>
      <c r="E3" s="50"/>
    </row>
    <row r="4" spans="1:5" x14ac:dyDescent="0.25">
      <c r="A4" s="65"/>
      <c r="B4" s="66"/>
      <c r="C4" s="82" t="s">
        <v>2</v>
      </c>
      <c r="D4" s="82" t="s">
        <v>126</v>
      </c>
      <c r="E4" s="50"/>
    </row>
    <row r="5" spans="1:5" x14ac:dyDescent="0.25">
      <c r="A5" s="68" t="s">
        <v>24</v>
      </c>
      <c r="B5" s="69">
        <v>0</v>
      </c>
      <c r="C5" s="127">
        <v>0</v>
      </c>
      <c r="D5" s="127">
        <v>0</v>
      </c>
      <c r="E5" s="50"/>
    </row>
    <row r="6" spans="1:5" x14ac:dyDescent="0.25">
      <c r="A6" s="70" t="s">
        <v>12</v>
      </c>
      <c r="B6" s="71" t="s">
        <v>9</v>
      </c>
      <c r="C6" s="127"/>
      <c r="D6" s="127"/>
      <c r="E6" s="83"/>
    </row>
    <row r="7" spans="1:5" x14ac:dyDescent="0.25">
      <c r="A7" s="70" t="s">
        <v>120</v>
      </c>
      <c r="B7" s="71">
        <v>0</v>
      </c>
      <c r="C7" s="127"/>
      <c r="D7" s="127"/>
      <c r="E7" s="50"/>
    </row>
    <row r="8" spans="1:5" x14ac:dyDescent="0.25">
      <c r="A8" s="68" t="s">
        <v>127</v>
      </c>
      <c r="B8" s="69">
        <v>0</v>
      </c>
      <c r="C8" s="69">
        <v>0</v>
      </c>
      <c r="D8" s="65"/>
      <c r="E8" s="50"/>
    </row>
    <row r="9" spans="1:5" x14ac:dyDescent="0.25">
      <c r="A9" s="68" t="s">
        <v>128</v>
      </c>
      <c r="B9" s="69">
        <v>0</v>
      </c>
      <c r="C9" s="69">
        <v>0</v>
      </c>
      <c r="D9" s="65"/>
      <c r="E9" s="50"/>
    </row>
    <row r="10" spans="1:5" x14ac:dyDescent="0.25">
      <c r="A10" s="72" t="s">
        <v>129</v>
      </c>
      <c r="B10" s="71">
        <v>0</v>
      </c>
      <c r="C10" s="71">
        <v>0</v>
      </c>
      <c r="D10" s="65"/>
      <c r="E10" s="50"/>
    </row>
    <row r="11" spans="1:5" x14ac:dyDescent="0.25">
      <c r="A11" s="72" t="s">
        <v>130</v>
      </c>
      <c r="B11" s="71">
        <v>0</v>
      </c>
      <c r="C11" s="71">
        <v>0</v>
      </c>
      <c r="D11" s="65"/>
      <c r="E11" s="50"/>
    </row>
    <row r="12" spans="1:5" x14ac:dyDescent="0.25">
      <c r="A12" s="72" t="s">
        <v>25</v>
      </c>
      <c r="B12" s="71">
        <v>0</v>
      </c>
      <c r="C12" s="127">
        <v>0</v>
      </c>
      <c r="D12" s="127">
        <v>0</v>
      </c>
      <c r="E12" s="50"/>
    </row>
    <row r="13" spans="1:5" x14ac:dyDescent="0.25">
      <c r="A13" s="70" t="s">
        <v>12</v>
      </c>
      <c r="B13" s="71" t="s">
        <v>9</v>
      </c>
      <c r="C13" s="127"/>
      <c r="D13" s="127"/>
      <c r="E13" s="50"/>
    </row>
    <row r="14" spans="1:5" x14ac:dyDescent="0.25">
      <c r="A14" s="70" t="s">
        <v>120</v>
      </c>
      <c r="B14" s="71">
        <v>0</v>
      </c>
      <c r="C14" s="127"/>
      <c r="D14" s="127"/>
      <c r="E14" s="50"/>
    </row>
    <row r="15" spans="1:5" x14ac:dyDescent="0.25">
      <c r="A15" s="68" t="s">
        <v>131</v>
      </c>
      <c r="B15" s="69">
        <v>0</v>
      </c>
      <c r="C15" s="69">
        <v>0</v>
      </c>
      <c r="D15" s="65"/>
      <c r="E15" s="50"/>
    </row>
    <row r="16" spans="1:5" x14ac:dyDescent="0.25">
      <c r="A16" s="72" t="s">
        <v>132</v>
      </c>
      <c r="B16" s="71">
        <v>0</v>
      </c>
      <c r="C16" s="71">
        <v>0</v>
      </c>
      <c r="D16" s="65"/>
      <c r="E16" s="50"/>
    </row>
    <row r="17" spans="1:10" x14ac:dyDescent="0.25">
      <c r="A17" s="72" t="s">
        <v>133</v>
      </c>
      <c r="B17" s="71">
        <v>0</v>
      </c>
      <c r="C17" s="71">
        <v>0</v>
      </c>
      <c r="D17" s="65"/>
      <c r="E17" s="50"/>
    </row>
    <row r="18" spans="1:10" x14ac:dyDescent="0.25">
      <c r="A18" s="72" t="s">
        <v>134</v>
      </c>
      <c r="B18" s="71">
        <v>0</v>
      </c>
      <c r="C18" s="71">
        <v>0</v>
      </c>
      <c r="D18" s="65"/>
      <c r="E18" s="50"/>
    </row>
    <row r="19" spans="1:10" x14ac:dyDescent="0.25">
      <c r="A19" s="72" t="s">
        <v>135</v>
      </c>
      <c r="B19" s="71">
        <v>0</v>
      </c>
      <c r="C19" s="71">
        <v>0</v>
      </c>
      <c r="D19" s="65"/>
      <c r="E19" s="50"/>
    </row>
    <row r="20" spans="1:10" x14ac:dyDescent="0.25">
      <c r="A20" s="72" t="s">
        <v>136</v>
      </c>
      <c r="B20" s="71">
        <v>0</v>
      </c>
      <c r="C20" s="71">
        <v>0</v>
      </c>
      <c r="D20" s="65"/>
      <c r="E20" s="50"/>
    </row>
    <row r="21" spans="1:10" ht="16.5" x14ac:dyDescent="0.25">
      <c r="A21" s="125" t="s">
        <v>121</v>
      </c>
      <c r="B21" s="125"/>
      <c r="C21" s="125"/>
      <c r="D21" s="125"/>
      <c r="E21" s="125"/>
      <c r="F21" s="125"/>
      <c r="G21" s="125"/>
      <c r="H21" s="125"/>
      <c r="I21" s="125"/>
      <c r="J21" s="125"/>
    </row>
    <row r="22" spans="1:10" x14ac:dyDescent="0.25">
      <c r="A22" s="68" t="s">
        <v>26</v>
      </c>
      <c r="B22" s="73">
        <v>1</v>
      </c>
      <c r="C22" s="66"/>
      <c r="D22" s="65"/>
      <c r="E22" s="50"/>
    </row>
    <row r="23" spans="1:10" x14ac:dyDescent="0.25">
      <c r="A23" s="72" t="s">
        <v>27</v>
      </c>
      <c r="B23" s="74">
        <v>0</v>
      </c>
      <c r="C23" s="66"/>
      <c r="D23" s="65"/>
      <c r="E23" s="50"/>
    </row>
    <row r="24" spans="1:10" x14ac:dyDescent="0.25">
      <c r="A24" s="72" t="s">
        <v>28</v>
      </c>
      <c r="B24" s="74">
        <v>0</v>
      </c>
      <c r="C24" s="66"/>
      <c r="D24" s="65"/>
      <c r="E24" s="50"/>
    </row>
    <row r="25" spans="1:10" x14ac:dyDescent="0.25">
      <c r="A25" s="72" t="s">
        <v>29</v>
      </c>
      <c r="B25" s="74">
        <v>0</v>
      </c>
      <c r="C25" s="66"/>
      <c r="D25" s="65"/>
      <c r="E25" s="50"/>
    </row>
    <row r="26" spans="1:10" x14ac:dyDescent="0.25">
      <c r="A26" s="72" t="s">
        <v>30</v>
      </c>
      <c r="B26" s="74">
        <v>0</v>
      </c>
      <c r="C26" s="66"/>
      <c r="D26" s="65"/>
      <c r="E26" s="50"/>
    </row>
    <row r="27" spans="1:10" x14ac:dyDescent="0.25">
      <c r="A27" s="65" t="s">
        <v>31</v>
      </c>
      <c r="B27" s="67">
        <v>0</v>
      </c>
      <c r="C27" s="66"/>
      <c r="D27" s="65"/>
      <c r="E27" s="50"/>
    </row>
    <row r="28" spans="1:10" ht="16.5" x14ac:dyDescent="0.25">
      <c r="A28" s="125" t="s">
        <v>122</v>
      </c>
      <c r="B28" s="125"/>
      <c r="C28" s="125"/>
      <c r="D28" s="125"/>
      <c r="E28" s="125"/>
      <c r="F28" s="125"/>
      <c r="G28" s="125"/>
      <c r="H28" s="125"/>
      <c r="I28" s="125"/>
      <c r="J28" s="125"/>
    </row>
    <row r="29" spans="1:10" x14ac:dyDescent="0.25">
      <c r="A29" s="68" t="s">
        <v>32</v>
      </c>
      <c r="B29" s="69">
        <v>0</v>
      </c>
      <c r="C29" s="66"/>
      <c r="D29" s="65"/>
      <c r="E29" s="50"/>
    </row>
    <row r="30" spans="1:10" x14ac:dyDescent="0.25">
      <c r="A30" s="72" t="s">
        <v>33</v>
      </c>
      <c r="B30" s="71">
        <v>0</v>
      </c>
      <c r="C30" s="66"/>
      <c r="D30" s="65"/>
      <c r="E30" s="50"/>
    </row>
    <row r="31" spans="1:10" x14ac:dyDescent="0.25">
      <c r="A31" s="72" t="s">
        <v>34</v>
      </c>
      <c r="B31" s="71">
        <v>0</v>
      </c>
      <c r="C31" s="66"/>
      <c r="D31" s="65"/>
      <c r="E31" s="50"/>
    </row>
    <row r="32" spans="1:10" x14ac:dyDescent="0.25">
      <c r="A32" s="72" t="s">
        <v>35</v>
      </c>
      <c r="B32" s="71">
        <v>0</v>
      </c>
      <c r="C32" s="66"/>
      <c r="D32" s="65"/>
      <c r="E32" s="50"/>
    </row>
    <row r="33" spans="1:10" x14ac:dyDescent="0.25">
      <c r="A33" s="72" t="s">
        <v>36</v>
      </c>
      <c r="B33" s="71">
        <v>0</v>
      </c>
      <c r="C33" s="66"/>
      <c r="D33" s="65"/>
      <c r="E33" s="50"/>
    </row>
    <row r="34" spans="1:10" x14ac:dyDescent="0.25">
      <c r="A34" s="72" t="s">
        <v>37</v>
      </c>
      <c r="B34" s="71">
        <v>0</v>
      </c>
      <c r="C34" s="66"/>
      <c r="D34" s="65"/>
      <c r="E34" s="50"/>
    </row>
    <row r="35" spans="1:10" ht="16.5" x14ac:dyDescent="0.25">
      <c r="A35" s="126" t="s">
        <v>123</v>
      </c>
      <c r="B35" s="126"/>
      <c r="C35" s="126"/>
      <c r="D35" s="126"/>
      <c r="E35" s="126"/>
    </row>
    <row r="36" spans="1:10" x14ac:dyDescent="0.25">
      <c r="A36" s="68" t="s">
        <v>38</v>
      </c>
      <c r="B36" s="73">
        <v>4000</v>
      </c>
      <c r="C36" s="66"/>
      <c r="D36" s="65"/>
      <c r="E36" s="50"/>
    </row>
    <row r="37" spans="1:10" x14ac:dyDescent="0.25">
      <c r="A37" s="72" t="s">
        <v>44</v>
      </c>
      <c r="B37" s="74">
        <v>0</v>
      </c>
      <c r="C37" s="66"/>
      <c r="D37" s="65"/>
      <c r="E37" s="50"/>
    </row>
    <row r="38" spans="1:10" x14ac:dyDescent="0.25">
      <c r="A38" s="72" t="s">
        <v>39</v>
      </c>
      <c r="B38" s="75">
        <v>1</v>
      </c>
      <c r="C38" s="66"/>
      <c r="D38" s="65"/>
      <c r="E38" s="50"/>
    </row>
    <row r="39" spans="1:10" x14ac:dyDescent="0.25">
      <c r="A39" s="72" t="s">
        <v>45</v>
      </c>
      <c r="B39" s="74">
        <v>0</v>
      </c>
      <c r="C39" s="66"/>
      <c r="D39" s="65"/>
      <c r="E39" s="50"/>
    </row>
    <row r="40" spans="1:10" x14ac:dyDescent="0.25">
      <c r="A40" s="72" t="s">
        <v>40</v>
      </c>
      <c r="B40" s="75">
        <v>0.5</v>
      </c>
      <c r="C40" s="66"/>
      <c r="D40" s="65"/>
      <c r="E40" s="50"/>
    </row>
    <row r="41" spans="1:10" x14ac:dyDescent="0.25">
      <c r="A41" s="72" t="s">
        <v>46</v>
      </c>
      <c r="B41" s="74"/>
      <c r="C41" s="66"/>
      <c r="D41" s="65"/>
      <c r="E41" s="50"/>
    </row>
    <row r="42" spans="1:10" x14ac:dyDescent="0.25">
      <c r="A42" s="72" t="s">
        <v>41</v>
      </c>
      <c r="B42" s="75">
        <v>1</v>
      </c>
      <c r="C42" s="66"/>
      <c r="D42" s="65"/>
      <c r="E42" s="50"/>
    </row>
    <row r="43" spans="1:10" x14ac:dyDescent="0.25">
      <c r="A43" s="72" t="s">
        <v>47</v>
      </c>
      <c r="B43" s="74"/>
      <c r="C43" s="66"/>
      <c r="D43" s="65"/>
      <c r="E43" s="50"/>
    </row>
    <row r="44" spans="1:10" x14ac:dyDescent="0.25">
      <c r="A44" s="72" t="s">
        <v>42</v>
      </c>
      <c r="B44" s="75">
        <v>1</v>
      </c>
      <c r="C44" s="66"/>
      <c r="D44" s="65"/>
      <c r="E44" s="50"/>
    </row>
    <row r="45" spans="1:10" x14ac:dyDescent="0.25">
      <c r="A45" s="72" t="s">
        <v>48</v>
      </c>
      <c r="B45" s="74"/>
      <c r="C45" s="66"/>
      <c r="D45" s="65"/>
      <c r="E45" s="50"/>
    </row>
    <row r="46" spans="1:10" x14ac:dyDescent="0.25">
      <c r="A46" s="72" t="s">
        <v>43</v>
      </c>
      <c r="B46" s="75">
        <v>1</v>
      </c>
      <c r="C46" s="66"/>
      <c r="D46" s="65"/>
      <c r="E46" s="50"/>
    </row>
    <row r="47" spans="1:10" x14ac:dyDescent="0.25">
      <c r="A47" s="79" t="s">
        <v>124</v>
      </c>
      <c r="B47" s="73">
        <f>B37+B39+B41+B43+B45</f>
        <v>0</v>
      </c>
      <c r="C47" s="109">
        <f>B36-B47</f>
        <v>4000</v>
      </c>
      <c r="D47" s="80" t="s">
        <v>56</v>
      </c>
      <c r="E47" s="81"/>
    </row>
    <row r="48" spans="1:10" ht="16.5" x14ac:dyDescent="0.25">
      <c r="A48" s="125" t="s">
        <v>125</v>
      </c>
      <c r="B48" s="125"/>
      <c r="C48" s="125"/>
      <c r="D48" s="125"/>
      <c r="E48" s="125"/>
      <c r="F48" s="125"/>
      <c r="G48" s="125"/>
      <c r="H48" s="125"/>
      <c r="I48" s="125"/>
      <c r="J48" s="125"/>
    </row>
    <row r="49" spans="1:13" x14ac:dyDescent="0.25">
      <c r="A49" s="68" t="s">
        <v>49</v>
      </c>
      <c r="B49" s="76">
        <v>0</v>
      </c>
      <c r="C49" s="66"/>
      <c r="D49" s="65"/>
      <c r="E49" s="50"/>
    </row>
    <row r="50" spans="1:13" x14ac:dyDescent="0.25">
      <c r="A50" s="72" t="s">
        <v>50</v>
      </c>
      <c r="B50" s="77">
        <v>0</v>
      </c>
      <c r="C50" s="66"/>
      <c r="D50" s="65"/>
      <c r="E50" s="50"/>
    </row>
    <row r="51" spans="1:13" x14ac:dyDescent="0.25">
      <c r="A51" s="72" t="s">
        <v>52</v>
      </c>
      <c r="B51" s="77">
        <v>0</v>
      </c>
      <c r="C51" s="66"/>
      <c r="D51" s="65"/>
      <c r="E51" s="50"/>
    </row>
    <row r="52" spans="1:13" x14ac:dyDescent="0.25">
      <c r="A52" s="72" t="s">
        <v>51</v>
      </c>
      <c r="B52" s="77">
        <v>0</v>
      </c>
      <c r="C52" s="66"/>
      <c r="D52" s="65"/>
      <c r="E52" s="50"/>
    </row>
    <row r="53" spans="1:13" x14ac:dyDescent="0.25">
      <c r="A53" s="72" t="s">
        <v>53</v>
      </c>
      <c r="B53" s="77">
        <v>0</v>
      </c>
      <c r="C53" s="66"/>
      <c r="D53" s="65"/>
      <c r="E53" s="50"/>
    </row>
    <row r="54" spans="1:13" x14ac:dyDescent="0.25">
      <c r="A54" s="72" t="s">
        <v>54</v>
      </c>
      <c r="B54" s="77">
        <v>0</v>
      </c>
      <c r="C54" s="66"/>
      <c r="D54" s="65"/>
      <c r="E54" s="50"/>
    </row>
    <row r="55" spans="1:13" x14ac:dyDescent="0.25">
      <c r="A55" s="65"/>
      <c r="B55" s="51"/>
      <c r="C55" s="66"/>
      <c r="D55" s="65"/>
      <c r="E55" s="50"/>
      <c r="K55" s="8"/>
      <c r="M55" s="8"/>
    </row>
    <row r="56" spans="1:13" x14ac:dyDescent="0.25">
      <c r="A56" s="65"/>
      <c r="B56" s="51"/>
      <c r="C56" s="66"/>
      <c r="D56" s="65"/>
      <c r="E56" s="50"/>
      <c r="K56" s="8"/>
      <c r="M56" s="8"/>
    </row>
    <row r="57" spans="1:13" ht="29.25" customHeight="1" x14ac:dyDescent="0.25">
      <c r="A57" s="65"/>
      <c r="B57" s="66"/>
      <c r="C57" s="66"/>
      <c r="D57" s="65"/>
      <c r="E57" s="50"/>
    </row>
    <row r="58" spans="1:13" ht="15.75" hidden="1" thickBot="1" x14ac:dyDescent="0.3">
      <c r="A58" s="63" t="s">
        <v>55</v>
      </c>
      <c r="B58" s="64">
        <v>1</v>
      </c>
    </row>
    <row r="59" spans="1:13" ht="15.75" hidden="1" thickTop="1" x14ac:dyDescent="0.25"/>
    <row r="60" spans="1:13" hidden="1" x14ac:dyDescent="0.25"/>
    <row r="61" spans="1:13" hidden="1" x14ac:dyDescent="0.25"/>
    <row r="62" spans="1:13" hidden="1" x14ac:dyDescent="0.25"/>
    <row r="63" spans="1:13" hidden="1" x14ac:dyDescent="0.25"/>
    <row r="64" spans="1:13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spans="10:14" hidden="1" x14ac:dyDescent="0.25"/>
    <row r="98" spans="10:14" hidden="1" x14ac:dyDescent="0.25"/>
    <row r="99" spans="10:14" hidden="1" x14ac:dyDescent="0.25"/>
    <row r="100" spans="10:14" hidden="1" x14ac:dyDescent="0.25"/>
    <row r="101" spans="10:14" hidden="1" x14ac:dyDescent="0.25"/>
    <row r="102" spans="10:14" hidden="1" x14ac:dyDescent="0.25">
      <c r="J102" t="s">
        <v>3</v>
      </c>
      <c r="K102" s="6" t="s">
        <v>4</v>
      </c>
      <c r="L102" s="4" t="s">
        <v>5</v>
      </c>
      <c r="M102" s="7" t="s">
        <v>7</v>
      </c>
      <c r="N102" s="4" t="s">
        <v>11</v>
      </c>
    </row>
    <row r="103" spans="10:14" hidden="1" x14ac:dyDescent="0.25">
      <c r="J103" s="5">
        <v>3500</v>
      </c>
      <c r="K103" s="6">
        <v>1</v>
      </c>
      <c r="L103" s="4">
        <v>1</v>
      </c>
      <c r="M103" s="7" t="s">
        <v>19</v>
      </c>
      <c r="N103" s="4">
        <v>0.1</v>
      </c>
    </row>
    <row r="104" spans="10:14" hidden="1" x14ac:dyDescent="0.25">
      <c r="J104" s="5">
        <v>3550</v>
      </c>
      <c r="K104" s="6">
        <v>0.95</v>
      </c>
      <c r="L104" s="4">
        <v>0.99</v>
      </c>
      <c r="M104" s="7" t="s">
        <v>8</v>
      </c>
      <c r="N104" s="4">
        <v>7.0000000000000007E-2</v>
      </c>
    </row>
    <row r="105" spans="10:14" hidden="1" x14ac:dyDescent="0.25">
      <c r="J105" s="5">
        <v>3600</v>
      </c>
      <c r="K105" s="6">
        <v>0.9</v>
      </c>
      <c r="L105" s="4">
        <v>0.98</v>
      </c>
      <c r="M105" s="7" t="s">
        <v>9</v>
      </c>
      <c r="N105" s="4">
        <v>7.0000000000000007E-2</v>
      </c>
    </row>
    <row r="106" spans="10:14" hidden="1" x14ac:dyDescent="0.25">
      <c r="J106" s="5">
        <v>3650</v>
      </c>
      <c r="K106" s="6">
        <v>0.85</v>
      </c>
      <c r="L106" s="4">
        <v>0.97</v>
      </c>
      <c r="M106" s="7" t="s">
        <v>10</v>
      </c>
      <c r="N106" s="4">
        <v>0.08</v>
      </c>
    </row>
    <row r="107" spans="10:14" hidden="1" x14ac:dyDescent="0.25">
      <c r="J107" s="5">
        <v>3700</v>
      </c>
      <c r="K107" s="6">
        <v>0.8</v>
      </c>
      <c r="L107" s="4">
        <v>0.96</v>
      </c>
      <c r="M107" s="7" t="s">
        <v>13</v>
      </c>
      <c r="N107" s="4">
        <v>0.1</v>
      </c>
    </row>
    <row r="108" spans="10:14" hidden="1" x14ac:dyDescent="0.25">
      <c r="J108" s="5">
        <v>3750</v>
      </c>
      <c r="K108" s="6">
        <v>0.75</v>
      </c>
      <c r="L108" s="4">
        <v>0.95</v>
      </c>
      <c r="M108" s="7" t="s">
        <v>14</v>
      </c>
      <c r="N108" s="4">
        <v>7.0000000000000007E-2</v>
      </c>
    </row>
    <row r="109" spans="10:14" hidden="1" x14ac:dyDescent="0.25">
      <c r="J109" s="5">
        <v>3800</v>
      </c>
      <c r="K109" s="6">
        <v>0.7</v>
      </c>
      <c r="L109" s="4">
        <v>0.94</v>
      </c>
      <c r="M109" s="7" t="s">
        <v>15</v>
      </c>
      <c r="N109" s="4">
        <v>0.1</v>
      </c>
    </row>
    <row r="110" spans="10:14" hidden="1" x14ac:dyDescent="0.25">
      <c r="J110" s="5">
        <v>3850</v>
      </c>
      <c r="K110" s="6">
        <v>0.65</v>
      </c>
      <c r="L110" s="4">
        <v>0.92999999999999994</v>
      </c>
      <c r="M110" s="7" t="s">
        <v>16</v>
      </c>
      <c r="N110" s="4">
        <v>7.0000000000000007E-2</v>
      </c>
    </row>
    <row r="111" spans="10:14" hidden="1" x14ac:dyDescent="0.25">
      <c r="J111" s="5">
        <v>3900</v>
      </c>
      <c r="K111" s="6">
        <v>0.6</v>
      </c>
      <c r="L111" s="4">
        <v>0.92</v>
      </c>
      <c r="M111" s="7" t="s">
        <v>17</v>
      </c>
      <c r="N111" s="4">
        <v>7.0000000000000007E-2</v>
      </c>
    </row>
    <row r="112" spans="10:14" hidden="1" x14ac:dyDescent="0.25">
      <c r="J112" s="5">
        <v>3950</v>
      </c>
      <c r="K112" s="6">
        <v>0.55000000000000004</v>
      </c>
      <c r="L112" s="4">
        <v>0.91</v>
      </c>
      <c r="M112" s="7" t="s">
        <v>18</v>
      </c>
      <c r="N112" s="4">
        <v>0.08</v>
      </c>
    </row>
    <row r="113" spans="10:12" hidden="1" x14ac:dyDescent="0.25">
      <c r="J113" s="5">
        <v>4000</v>
      </c>
      <c r="K113" s="6">
        <v>0.5</v>
      </c>
      <c r="L113" s="4">
        <v>0.9</v>
      </c>
    </row>
    <row r="114" spans="10:12" hidden="1" x14ac:dyDescent="0.25">
      <c r="J114" s="5">
        <v>4150</v>
      </c>
      <c r="K114" s="6">
        <v>0.45</v>
      </c>
      <c r="L114" s="4">
        <v>0.89</v>
      </c>
    </row>
    <row r="115" spans="10:12" hidden="1" x14ac:dyDescent="0.25">
      <c r="J115" s="5">
        <v>4200</v>
      </c>
      <c r="K115" s="6">
        <v>0.4</v>
      </c>
      <c r="L115" s="4">
        <v>0.88</v>
      </c>
    </row>
    <row r="116" spans="10:12" hidden="1" x14ac:dyDescent="0.25">
      <c r="J116" s="5">
        <v>4250</v>
      </c>
      <c r="K116" s="6">
        <v>0.35</v>
      </c>
      <c r="L116" s="4">
        <v>0.87</v>
      </c>
    </row>
    <row r="117" spans="10:12" hidden="1" x14ac:dyDescent="0.25">
      <c r="J117" s="5">
        <v>4300</v>
      </c>
      <c r="K117" s="6">
        <v>0.3</v>
      </c>
      <c r="L117" s="4">
        <v>0.86</v>
      </c>
    </row>
    <row r="118" spans="10:12" hidden="1" x14ac:dyDescent="0.25">
      <c r="J118" s="5">
        <v>4350</v>
      </c>
      <c r="K118" s="6">
        <v>0.25</v>
      </c>
      <c r="L118" s="4">
        <v>0.85</v>
      </c>
    </row>
    <row r="119" spans="10:12" hidden="1" x14ac:dyDescent="0.25">
      <c r="J119" s="5">
        <v>4400</v>
      </c>
      <c r="K119" s="6">
        <v>0.2</v>
      </c>
      <c r="L119" s="4">
        <v>0.84</v>
      </c>
    </row>
    <row r="120" spans="10:12" hidden="1" x14ac:dyDescent="0.25">
      <c r="J120" s="5">
        <v>4450</v>
      </c>
      <c r="K120" s="6">
        <v>0.15</v>
      </c>
      <c r="L120" s="4">
        <v>0.83</v>
      </c>
    </row>
    <row r="121" spans="10:12" hidden="1" x14ac:dyDescent="0.25">
      <c r="J121" s="5">
        <v>4500</v>
      </c>
      <c r="K121" s="6">
        <v>0.1</v>
      </c>
      <c r="L121" s="4">
        <v>0.82000000000000006</v>
      </c>
    </row>
    <row r="122" spans="10:12" hidden="1" x14ac:dyDescent="0.25">
      <c r="L122" s="4">
        <v>0.81</v>
      </c>
    </row>
    <row r="123" spans="10:12" hidden="1" x14ac:dyDescent="0.25">
      <c r="L123" s="4">
        <v>0.8</v>
      </c>
    </row>
    <row r="124" spans="10:12" hidden="1" x14ac:dyDescent="0.25">
      <c r="L124" s="4">
        <v>0.79</v>
      </c>
    </row>
    <row r="125" spans="10:12" hidden="1" x14ac:dyDescent="0.25">
      <c r="L125" s="4">
        <v>0.78</v>
      </c>
    </row>
    <row r="126" spans="10:12" hidden="1" x14ac:dyDescent="0.25">
      <c r="L126" s="4">
        <v>0.77</v>
      </c>
    </row>
    <row r="127" spans="10:12" hidden="1" x14ac:dyDescent="0.25">
      <c r="L127" s="4">
        <v>0.76</v>
      </c>
    </row>
    <row r="128" spans="10:12" hidden="1" x14ac:dyDescent="0.25">
      <c r="L128" s="4">
        <v>0.75</v>
      </c>
    </row>
    <row r="129" spans="12:12" hidden="1" x14ac:dyDescent="0.25">
      <c r="L129" s="4">
        <v>0.74</v>
      </c>
    </row>
    <row r="130" spans="12:12" hidden="1" x14ac:dyDescent="0.25">
      <c r="L130" s="4">
        <v>0.73</v>
      </c>
    </row>
    <row r="131" spans="12:12" hidden="1" x14ac:dyDescent="0.25">
      <c r="L131" s="4">
        <v>0.72</v>
      </c>
    </row>
    <row r="132" spans="12:12" hidden="1" x14ac:dyDescent="0.25">
      <c r="L132" s="4">
        <v>0.71</v>
      </c>
    </row>
    <row r="133" spans="12:12" hidden="1" x14ac:dyDescent="0.25">
      <c r="L133" s="4">
        <v>0.7</v>
      </c>
    </row>
    <row r="134" spans="12:12" hidden="1" x14ac:dyDescent="0.25">
      <c r="L134" s="4">
        <v>0.69</v>
      </c>
    </row>
    <row r="135" spans="12:12" hidden="1" x14ac:dyDescent="0.25">
      <c r="L135" s="4">
        <v>0.67999999999999994</v>
      </c>
    </row>
    <row r="136" spans="12:12" hidden="1" x14ac:dyDescent="0.25">
      <c r="L136" s="4">
        <v>0.66999999999999993</v>
      </c>
    </row>
    <row r="137" spans="12:12" hidden="1" x14ac:dyDescent="0.25">
      <c r="L137" s="4">
        <v>0.65999999999999992</v>
      </c>
    </row>
    <row r="138" spans="12:12" hidden="1" x14ac:dyDescent="0.25">
      <c r="L138" s="4">
        <v>0.64999999999999991</v>
      </c>
    </row>
    <row r="139" spans="12:12" hidden="1" x14ac:dyDescent="0.25">
      <c r="L139" s="4">
        <v>0.64</v>
      </c>
    </row>
    <row r="140" spans="12:12" hidden="1" x14ac:dyDescent="0.25">
      <c r="L140" s="4">
        <v>0.63</v>
      </c>
    </row>
    <row r="141" spans="12:12" hidden="1" x14ac:dyDescent="0.25">
      <c r="L141" s="4">
        <v>0.62</v>
      </c>
    </row>
    <row r="142" spans="12:12" hidden="1" x14ac:dyDescent="0.25">
      <c r="L142" s="4">
        <v>0.61</v>
      </c>
    </row>
    <row r="143" spans="12:12" hidden="1" x14ac:dyDescent="0.25">
      <c r="L143" s="4">
        <v>0.6</v>
      </c>
    </row>
    <row r="144" spans="12:12" hidden="1" x14ac:dyDescent="0.25">
      <c r="L144" s="4">
        <v>0.59</v>
      </c>
    </row>
    <row r="145" spans="12:12" hidden="1" x14ac:dyDescent="0.25">
      <c r="L145" s="4">
        <v>0.58000000000000007</v>
      </c>
    </row>
    <row r="146" spans="12:12" hidden="1" x14ac:dyDescent="0.25">
      <c r="L146" s="4">
        <v>0.57000000000000006</v>
      </c>
    </row>
    <row r="147" spans="12:12" hidden="1" x14ac:dyDescent="0.25">
      <c r="L147" s="4">
        <v>0.5</v>
      </c>
    </row>
    <row r="148" spans="12:12" hidden="1" x14ac:dyDescent="0.25">
      <c r="L148" s="4">
        <v>0.49</v>
      </c>
    </row>
    <row r="149" spans="12:12" hidden="1" x14ac:dyDescent="0.25">
      <c r="L149" s="4">
        <v>0.48</v>
      </c>
    </row>
    <row r="150" spans="12:12" hidden="1" x14ac:dyDescent="0.25">
      <c r="L150" s="4">
        <v>0.47</v>
      </c>
    </row>
    <row r="151" spans="12:12" hidden="1" x14ac:dyDescent="0.25">
      <c r="L151" s="4">
        <v>0.45999999999999996</v>
      </c>
    </row>
    <row r="152" spans="12:12" hidden="1" x14ac:dyDescent="0.25">
      <c r="L152" s="4">
        <v>0.44999999999999996</v>
      </c>
    </row>
    <row r="153" spans="12:12" hidden="1" x14ac:dyDescent="0.25">
      <c r="L153" s="4">
        <v>0.43999999999999995</v>
      </c>
    </row>
    <row r="154" spans="12:12" hidden="1" x14ac:dyDescent="0.25">
      <c r="L154" s="4">
        <v>0.42999999999999994</v>
      </c>
    </row>
    <row r="155" spans="12:12" hidden="1" x14ac:dyDescent="0.25">
      <c r="L155" s="4">
        <v>0.42000000000000004</v>
      </c>
    </row>
    <row r="156" spans="12:12" hidden="1" x14ac:dyDescent="0.25">
      <c r="L156" s="4">
        <v>0.41000000000000003</v>
      </c>
    </row>
    <row r="157" spans="12:12" hidden="1" x14ac:dyDescent="0.25">
      <c r="L157" s="4">
        <v>0.4</v>
      </c>
    </row>
    <row r="158" spans="12:12" hidden="1" x14ac:dyDescent="0.25">
      <c r="L158" s="4">
        <v>0.39</v>
      </c>
    </row>
    <row r="159" spans="12:12" hidden="1" x14ac:dyDescent="0.25">
      <c r="L159" s="4">
        <v>0.38</v>
      </c>
    </row>
    <row r="160" spans="12:12" hidden="1" x14ac:dyDescent="0.25">
      <c r="L160" s="4">
        <v>0.37</v>
      </c>
    </row>
    <row r="161" spans="12:12" hidden="1" x14ac:dyDescent="0.25">
      <c r="L161" s="4">
        <v>0.36</v>
      </c>
    </row>
    <row r="162" spans="12:12" hidden="1" x14ac:dyDescent="0.25">
      <c r="L162" s="4">
        <v>0.35</v>
      </c>
    </row>
    <row r="163" spans="12:12" hidden="1" x14ac:dyDescent="0.25">
      <c r="L163" s="4">
        <v>0.33999999999999997</v>
      </c>
    </row>
    <row r="164" spans="12:12" hidden="1" x14ac:dyDescent="0.25">
      <c r="L164" s="4">
        <v>0.32999999999999996</v>
      </c>
    </row>
    <row r="165" spans="12:12" hidden="1" x14ac:dyDescent="0.25">
      <c r="L165" s="4">
        <v>0.31999999999999995</v>
      </c>
    </row>
    <row r="166" spans="12:12" hidden="1" x14ac:dyDescent="0.25">
      <c r="L166" s="4">
        <v>0.30999999999999994</v>
      </c>
    </row>
    <row r="167" spans="12:12" hidden="1" x14ac:dyDescent="0.25">
      <c r="L167" s="4">
        <v>0.29999999999999993</v>
      </c>
    </row>
    <row r="168" spans="12:12" hidden="1" x14ac:dyDescent="0.25">
      <c r="L168" s="4">
        <v>0.29000000000000004</v>
      </c>
    </row>
    <row r="169" spans="12:12" hidden="1" x14ac:dyDescent="0.25">
      <c r="L169" s="4">
        <v>0.28000000000000003</v>
      </c>
    </row>
    <row r="170" spans="12:12" hidden="1" x14ac:dyDescent="0.25">
      <c r="L170" s="4">
        <v>0.27</v>
      </c>
    </row>
    <row r="171" spans="12:12" hidden="1" x14ac:dyDescent="0.25">
      <c r="L171" s="4">
        <v>0.26</v>
      </c>
    </row>
    <row r="172" spans="12:12" hidden="1" x14ac:dyDescent="0.25">
      <c r="L172" s="4">
        <v>0.25</v>
      </c>
    </row>
    <row r="173" spans="12:12" hidden="1" x14ac:dyDescent="0.25">
      <c r="L173" s="4">
        <v>0.24</v>
      </c>
    </row>
    <row r="174" spans="12:12" hidden="1" x14ac:dyDescent="0.25">
      <c r="L174" s="4">
        <v>0.22999999999999998</v>
      </c>
    </row>
    <row r="175" spans="12:12" hidden="1" x14ac:dyDescent="0.25">
      <c r="L175" s="4">
        <v>0.21999999999999997</v>
      </c>
    </row>
    <row r="176" spans="12:12" hidden="1" x14ac:dyDescent="0.25">
      <c r="L176" s="4">
        <v>0.20999999999999996</v>
      </c>
    </row>
    <row r="177" spans="12:12" hidden="1" x14ac:dyDescent="0.25">
      <c r="L177" s="4">
        <v>0.19999999999999996</v>
      </c>
    </row>
    <row r="178" spans="12:12" hidden="1" x14ac:dyDescent="0.25">
      <c r="L178" s="4">
        <v>0.18999999999999995</v>
      </c>
    </row>
    <row r="179" spans="12:12" hidden="1" x14ac:dyDescent="0.25">
      <c r="L179" s="4">
        <v>0.17999999999999994</v>
      </c>
    </row>
    <row r="180" spans="12:12" hidden="1" x14ac:dyDescent="0.25">
      <c r="L180" s="4">
        <v>0.16999999999999993</v>
      </c>
    </row>
    <row r="181" spans="12:12" hidden="1" x14ac:dyDescent="0.25">
      <c r="L181" s="4">
        <v>0.16000000000000003</v>
      </c>
    </row>
    <row r="182" spans="12:12" hidden="1" x14ac:dyDescent="0.25">
      <c r="L182" s="4">
        <v>0.15000000000000002</v>
      </c>
    </row>
    <row r="183" spans="12:12" hidden="1" x14ac:dyDescent="0.25">
      <c r="L183" s="4">
        <v>0.14000000000000001</v>
      </c>
    </row>
    <row r="184" spans="12:12" hidden="1" x14ac:dyDescent="0.25">
      <c r="L184" s="4">
        <v>0.13</v>
      </c>
    </row>
    <row r="185" spans="12:12" hidden="1" x14ac:dyDescent="0.25">
      <c r="L185" s="4">
        <v>0.12</v>
      </c>
    </row>
    <row r="186" spans="12:12" hidden="1" x14ac:dyDescent="0.25">
      <c r="L186" s="4">
        <v>0.10999999999999999</v>
      </c>
    </row>
    <row r="187" spans="12:12" hidden="1" x14ac:dyDescent="0.25">
      <c r="L187" s="4">
        <v>9.9999999999999978E-2</v>
      </c>
    </row>
    <row r="188" spans="12:12" hidden="1" x14ac:dyDescent="0.25">
      <c r="L188" s="4">
        <v>8.9999999999999969E-2</v>
      </c>
    </row>
    <row r="189" spans="12:12" hidden="1" x14ac:dyDescent="0.25">
      <c r="L189" s="4">
        <v>7.999999999999996E-2</v>
      </c>
    </row>
    <row r="190" spans="12:12" hidden="1" x14ac:dyDescent="0.25">
      <c r="L190" s="4">
        <v>6.9999999999999951E-2</v>
      </c>
    </row>
    <row r="191" spans="12:12" hidden="1" x14ac:dyDescent="0.25">
      <c r="L191" s="4">
        <v>5.9999999999999942E-2</v>
      </c>
    </row>
    <row r="192" spans="12:12" hidden="1" x14ac:dyDescent="0.25">
      <c r="L192" s="4">
        <v>4.9999999999999933E-2</v>
      </c>
    </row>
    <row r="193" spans="12:12" hidden="1" x14ac:dyDescent="0.25">
      <c r="L193" s="4">
        <v>4.0000000000000036E-2</v>
      </c>
    </row>
    <row r="194" spans="12:12" hidden="1" x14ac:dyDescent="0.25">
      <c r="L194" s="4">
        <v>3.0000000000000027E-2</v>
      </c>
    </row>
    <row r="195" spans="12:12" hidden="1" x14ac:dyDescent="0.25">
      <c r="L195" s="4">
        <v>2.0000000000000018E-2</v>
      </c>
    </row>
    <row r="196" spans="12:12" hidden="1" x14ac:dyDescent="0.25">
      <c r="L196" s="4">
        <v>1.0000000000000009E-2</v>
      </c>
    </row>
    <row r="197" spans="12:12" hidden="1" x14ac:dyDescent="0.25">
      <c r="L197" s="4">
        <v>0</v>
      </c>
    </row>
  </sheetData>
  <sheetProtection formatCells="0" pivotTables="0"/>
  <mergeCells count="8">
    <mergeCell ref="A21:J21"/>
    <mergeCell ref="A28:J28"/>
    <mergeCell ref="A35:E35"/>
    <mergeCell ref="A48:J48"/>
    <mergeCell ref="C5:C7"/>
    <mergeCell ref="C12:C14"/>
    <mergeCell ref="D5:D7"/>
    <mergeCell ref="D12:D14"/>
  </mergeCells>
  <dataValidations count="13">
    <dataValidation type="whole" allowBlank="1" showInputMessage="1" showErrorMessage="1" sqref="J107" xr:uid="{00000000-0002-0000-0100-000000000000}">
      <formula1>G42</formula1>
      <formula2>G46</formula2>
    </dataValidation>
    <dataValidation type="list" allowBlank="1" showInputMessage="1" showErrorMessage="1" sqref="B46 B38 B40 B42 B44" xr:uid="{00000000-0002-0000-0100-000001000000}">
      <formula1>Coeficiente_reducción</formula1>
    </dataValidation>
    <dataValidation type="decimal" allowBlank="1" showInputMessage="1" showErrorMessage="1" sqref="B3" xr:uid="{00000000-0002-0000-0100-000002000000}">
      <formula1>1</formula1>
      <formula2>500</formula2>
    </dataValidation>
    <dataValidation type="decimal" allowBlank="1" showInputMessage="1" showErrorMessage="1" sqref="B5 B8:B12 B15:B20" xr:uid="{00000000-0002-0000-0100-000003000000}">
      <formula1>0</formula1>
      <formula2>100</formula2>
    </dataValidation>
    <dataValidation type="decimal" allowBlank="1" showInputMessage="1" showErrorMessage="1" sqref="B29:B34 C5 C8:C12 C15:C20" xr:uid="{00000000-0002-0000-0100-000004000000}">
      <formula1>0</formula1>
      <formula2>1000</formula2>
    </dataValidation>
    <dataValidation type="whole" allowBlank="1" showInputMessage="1" showErrorMessage="1" sqref="B22:B27" xr:uid="{00000000-0002-0000-0100-000005000000}">
      <formula1>0</formula1>
      <formula2>6</formula2>
    </dataValidation>
    <dataValidation type="whole" allowBlank="1" showInputMessage="1" showErrorMessage="1" sqref="B37 B39 B41 B43 B45" xr:uid="{00000000-0002-0000-0100-000006000000}">
      <formula1>0</formula1>
      <formula2>4500</formula2>
    </dataValidation>
    <dataValidation type="decimal" allowBlank="1" showInputMessage="1" showErrorMessage="1" sqref="B49:B56" xr:uid="{00000000-0002-0000-0100-000007000000}">
      <formula1>0</formula1>
      <formula2>300000</formula2>
    </dataValidation>
    <dataValidation type="whole" allowBlank="1" showInputMessage="1" showErrorMessage="1" sqref="J102" xr:uid="{00000000-0002-0000-0100-000008000000}">
      <formula1>J103</formula1>
      <formula2>J107</formula2>
    </dataValidation>
    <dataValidation type="list" allowBlank="1" showInputMessage="1" showErrorMessage="1" sqref="B13 B6" xr:uid="{00000000-0002-0000-0100-000009000000}">
      <formula1>$M$103:$M$112</formula1>
    </dataValidation>
    <dataValidation type="list" allowBlank="1" showInputMessage="1" showErrorMessage="1" sqref="B36" xr:uid="{00000000-0002-0000-0100-00000A000000}">
      <formula1>$J$103:$J$121</formula1>
    </dataValidation>
    <dataValidation type="list" allowBlank="1" showInputMessage="1" showErrorMessage="1" sqref="B58" xr:uid="{00000000-0002-0000-0100-00000B000000}">
      <formula1>$L$103:$L$197</formula1>
    </dataValidation>
    <dataValidation type="whole" allowBlank="1" showInputMessage="1" showErrorMessage="1" sqref="J103:J106" xr:uid="{00000000-0002-0000-0100-00000C000000}">
      <formula1>J104</formula1>
      <formula2>G42</formula2>
    </dataValidation>
  </dataValidation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25"/>
  <sheetViews>
    <sheetView workbookViewId="0">
      <selection sqref="A1:XFD1048576"/>
    </sheetView>
  </sheetViews>
  <sheetFormatPr defaultColWidth="0" defaultRowHeight="16.5" zeroHeight="1" x14ac:dyDescent="0.3"/>
  <cols>
    <col min="1" max="1" width="34.85546875" style="96" customWidth="1"/>
    <col min="2" max="3" width="11.85546875" style="96" bestFit="1" customWidth="1"/>
    <col min="4" max="5" width="11.140625" style="96" bestFit="1" customWidth="1"/>
    <col min="6" max="9" width="11.140625" style="96" customWidth="1"/>
    <col min="10" max="13" width="11.42578125" style="96" customWidth="1"/>
    <col min="14" max="16384" width="11.42578125" style="85" hidden="1"/>
  </cols>
  <sheetData>
    <row r="1" spans="1:13" ht="61.5" customHeight="1" x14ac:dyDescent="0.3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</row>
    <row r="2" spans="1:13" ht="20.25" hidden="1" x14ac:dyDescent="0.3">
      <c r="A2" s="86" t="s">
        <v>57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1:13" x14ac:dyDescent="0.3">
      <c r="A3" s="139" t="s">
        <v>58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</row>
    <row r="4" spans="1:13" x14ac:dyDescent="0.3">
      <c r="A4" s="48"/>
      <c r="B4" s="49" t="s">
        <v>90</v>
      </c>
      <c r="C4" s="49" t="s">
        <v>91</v>
      </c>
      <c r="D4" s="49" t="s">
        <v>92</v>
      </c>
      <c r="E4" s="49" t="s">
        <v>93</v>
      </c>
      <c r="F4" s="49" t="s">
        <v>94</v>
      </c>
      <c r="G4" s="49" t="s">
        <v>95</v>
      </c>
      <c r="H4" s="84"/>
      <c r="I4" s="84"/>
      <c r="J4" s="84"/>
      <c r="K4" s="84"/>
      <c r="L4" s="84"/>
      <c r="M4" s="84"/>
    </row>
    <row r="5" spans="1:13" x14ac:dyDescent="0.3">
      <c r="A5" s="87" t="s">
        <v>6</v>
      </c>
      <c r="B5" s="88" t="str">
        <f>IFERROR(Dados!B49/Dados!B29, "SIN VALOR")</f>
        <v>SIN VALOR</v>
      </c>
      <c r="C5" s="88" t="str">
        <f>IFERROR([1]Dados!B50/[1]Dados!B30, "SEMVALOR")</f>
        <v>SEMVALOR</v>
      </c>
      <c r="D5" s="88" t="str">
        <f>IFERROR([1]Dados!B51/[1]Dados!B31, "SEM VALOR")</f>
        <v>SEM VALOR</v>
      </c>
      <c r="E5" s="88" t="str">
        <f>IFERROR([1]Dados!B52/[1]Dados!B32, "SEM VALOR")</f>
        <v>SEM VALOR</v>
      </c>
      <c r="F5" s="88" t="str">
        <f>IFERROR([1]Dados!B53/[1]Dados!B33, "SEM VALOR")</f>
        <v>SEM VALOR</v>
      </c>
      <c r="G5" s="88" t="str">
        <f>IFERROR(Dados!B54/Dados!B34, "SEM VALOR")</f>
        <v>SEM VALOR</v>
      </c>
      <c r="H5" s="84"/>
      <c r="I5" s="84"/>
      <c r="J5" s="84"/>
      <c r="K5" s="84"/>
      <c r="L5" s="84"/>
      <c r="M5" s="84"/>
    </row>
    <row r="6" spans="1:13" s="92" customFormat="1" ht="27" x14ac:dyDescent="0.25">
      <c r="A6" s="89" t="s">
        <v>61</v>
      </c>
      <c r="B6" s="90">
        <f>Dados!B29</f>
        <v>0</v>
      </c>
      <c r="C6" s="90">
        <f>Dados!B30</f>
        <v>0</v>
      </c>
      <c r="D6" s="90">
        <f>Dados!B31</f>
        <v>0</v>
      </c>
      <c r="E6" s="90">
        <f>Dados!B32</f>
        <v>0</v>
      </c>
      <c r="F6" s="90">
        <f>Dados!B33</f>
        <v>0</v>
      </c>
      <c r="G6" s="90">
        <f>Dados!B34</f>
        <v>0</v>
      </c>
      <c r="H6" s="91"/>
      <c r="I6" s="91"/>
      <c r="J6" s="91"/>
      <c r="K6" s="91"/>
      <c r="L6" s="91"/>
      <c r="M6" s="91"/>
    </row>
    <row r="7" spans="1:13" x14ac:dyDescent="0.3">
      <c r="A7" s="136" t="s">
        <v>0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</row>
    <row r="8" spans="1:13" x14ac:dyDescent="0.3">
      <c r="A8" s="52"/>
      <c r="B8" s="53" t="s">
        <v>97</v>
      </c>
      <c r="C8" s="53" t="s">
        <v>98</v>
      </c>
      <c r="D8" s="53" t="s">
        <v>99</v>
      </c>
      <c r="E8" s="53" t="s">
        <v>100</v>
      </c>
      <c r="F8" s="53" t="s">
        <v>101</v>
      </c>
      <c r="G8" s="53" t="s">
        <v>102</v>
      </c>
      <c r="H8" s="53" t="s">
        <v>103</v>
      </c>
      <c r="I8" s="53" t="s">
        <v>104</v>
      </c>
      <c r="J8" s="53" t="s">
        <v>105</v>
      </c>
      <c r="K8" s="53" t="s">
        <v>106</v>
      </c>
      <c r="L8" s="53" t="s">
        <v>107</v>
      </c>
      <c r="M8" s="53" t="s">
        <v>108</v>
      </c>
    </row>
    <row r="9" spans="1:13" x14ac:dyDescent="0.3">
      <c r="A9" s="93" t="s">
        <v>115</v>
      </c>
      <c r="B9" s="94">
        <f>Dados!B3*Dados!B5</f>
        <v>0</v>
      </c>
      <c r="C9" s="94">
        <f>Dados!B3*Dados!B8</f>
        <v>0</v>
      </c>
      <c r="D9" s="94">
        <f>Dados!B3*Dados!B9</f>
        <v>0</v>
      </c>
      <c r="E9" s="94">
        <f>Dados!B3*Dados!B10</f>
        <v>0</v>
      </c>
      <c r="F9" s="94">
        <f>Dados!B3*Dados!B11</f>
        <v>0</v>
      </c>
      <c r="G9" s="94">
        <f>Dados!B3*Dados!B12</f>
        <v>0</v>
      </c>
      <c r="H9" s="94">
        <f>Dados!B3*Dados!B15</f>
        <v>0</v>
      </c>
      <c r="I9" s="94">
        <f>Dados!B3*Dados!B16</f>
        <v>0</v>
      </c>
      <c r="J9" s="94">
        <f>Dados!B3*Dados!B17</f>
        <v>0</v>
      </c>
      <c r="K9" s="94">
        <f>Dados!B3*Dados!B18</f>
        <v>0</v>
      </c>
      <c r="L9" s="94">
        <f>Dados!B3*Dados!B19</f>
        <v>0</v>
      </c>
      <c r="M9" s="94">
        <f>Dados!B3*Dados!B20</f>
        <v>0</v>
      </c>
    </row>
    <row r="10" spans="1:13" x14ac:dyDescent="0.3">
      <c r="A10" s="139" t="s">
        <v>59</v>
      </c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1:13" x14ac:dyDescent="0.3">
      <c r="A11" s="55"/>
      <c r="B11" s="53" t="s">
        <v>110</v>
      </c>
      <c r="C11" s="53" t="s">
        <v>111</v>
      </c>
      <c r="D11" s="53" t="s">
        <v>112</v>
      </c>
      <c r="E11" s="53" t="s">
        <v>113</v>
      </c>
      <c r="F11" s="53" t="s">
        <v>114</v>
      </c>
      <c r="G11" s="95"/>
      <c r="H11" s="95"/>
      <c r="I11" s="95"/>
    </row>
    <row r="12" spans="1:13" x14ac:dyDescent="0.3">
      <c r="A12" s="97" t="s">
        <v>63</v>
      </c>
      <c r="B12" s="98">
        <f>Dados!B37</f>
        <v>0</v>
      </c>
      <c r="C12" s="98">
        <f>Dados!B39</f>
        <v>0</v>
      </c>
      <c r="D12" s="98">
        <f>Dados!B41</f>
        <v>0</v>
      </c>
      <c r="E12" s="98">
        <f>Dados!B43</f>
        <v>0</v>
      </c>
      <c r="F12" s="98">
        <f>Dados!B45</f>
        <v>0</v>
      </c>
      <c r="I12" s="140"/>
      <c r="J12" s="141"/>
    </row>
    <row r="13" spans="1:13" x14ac:dyDescent="0.3">
      <c r="A13" s="93" t="s">
        <v>62</v>
      </c>
      <c r="B13" s="99">
        <f>Dados!B38</f>
        <v>1</v>
      </c>
      <c r="C13" s="99">
        <f>Dados!B40</f>
        <v>0.5</v>
      </c>
      <c r="D13" s="99">
        <f>Dados!B42</f>
        <v>1</v>
      </c>
      <c r="E13" s="99">
        <f>Dados!B44</f>
        <v>1</v>
      </c>
      <c r="F13" s="99">
        <f>Dados!B46</f>
        <v>1</v>
      </c>
    </row>
    <row r="14" spans="1:13" x14ac:dyDescent="0.3">
      <c r="A14" s="139" t="s">
        <v>60</v>
      </c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</row>
    <row r="15" spans="1:13" x14ac:dyDescent="0.3">
      <c r="A15" s="54"/>
      <c r="B15" s="53" t="s">
        <v>110</v>
      </c>
      <c r="C15" s="53" t="s">
        <v>111</v>
      </c>
      <c r="D15" s="53" t="s">
        <v>112</v>
      </c>
      <c r="E15" s="53" t="s">
        <v>113</v>
      </c>
      <c r="F15" s="53" t="s">
        <v>114</v>
      </c>
      <c r="G15" s="95"/>
    </row>
    <row r="16" spans="1:13" ht="28.5" x14ac:dyDescent="0.3">
      <c r="A16" s="100" t="s">
        <v>116</v>
      </c>
      <c r="B16" s="101" t="str">
        <f>IFERROR(((Dados!$B$22*Dados!$B$29)+(Dados!$B$23*Dados!$B$30)+(Dados!$B$24*Dados!$B$31)+(Dados!$B$25*Dados!$B$32)+(Dados!$B$26*Dados!$B$33)+(Dados!$B$27*Resultados!$B$30))/((Dados!$B$3*Dados!$B$5*Dados!$C$5)+(Dados!$B$3*Dados!$B$8*Dados!$C$8)+(Dados!$B$3*Dados!$B$9*Dados!$C$9)+(Dados!$B$3*Dados!$B$10*Dados!$C$10)+(Dados!$B$3*Dados!$B$11*Dados!$C$11)+(Dados!$B$3*Dados!$B$12*Dados!$C$12)+(Dados!$B$3*Dados!$B$15*Dados!$C$15)+(Dados!$B$3*Dados!$B$16*Dados!$C$16)+(Dados!$B$3*Dados!$B$17*Dados!$C$17)+(Dados!$B$3*Dados!$B$18*Dados!$C$18)+(Dados!$B$3*Dados!$B$19*Dados!$C$19)+(Dados!$B$3*Dados!$B$20*Dados!$C$20)), "SEM VALOR")</f>
        <v>SEM VALOR</v>
      </c>
      <c r="C16" s="101" t="str">
        <f>IFERROR(((Dados!$B$22*Dados!$B$29)+(Dados!$B$23*Dados!$B$30)+(Dados!$B$24*Dados!$B$31)+(Dados!$B$25*Dados!$B$32)+(Dados!$B$26*Dados!$B$33)+(Dados!$B$27*Resultados!$B$30))/((Dados!$B$3*Dados!$B$5*Dados!$C$5)+(Dados!$B$3*Dados!$B$8*Dados!$C$8)+(Dados!$B$3*Dados!$B$9*Dados!$C$9)+(Dados!$B$3*Dados!$B$10*Dados!$C$10)+(Dados!$B$3*Dados!$B$11*Dados!$C$11)+(Dados!$B$3*Dados!$B$12*Dados!$C$12)+(Dados!$B$3*Dados!$B$15*Dados!$C$15)+(Dados!$B$3*Dados!$B$16*Dados!$C$16)+(Dados!$B$3*Dados!$B$17*Dados!$C$17)+(Dados!$B$3*Dados!$B$18*Dados!$C$18)+(Dados!$B$3*Dados!$B$19*Dados!$C$19)+(Dados!$B$3*Dados!$B$20*Dados!$C$20)), "SEM VALOR")</f>
        <v>SEM VALOR</v>
      </c>
      <c r="D16" s="101" t="str">
        <f>IFERROR(((Dados!$B$22*Dados!$B$29)+(Dados!$B$23*Dados!$B$30)+(Dados!$B$24*Dados!$B$31)+(Dados!$B$25*Dados!$B$32)+(Dados!$B$26*Dados!$B$33)+(Dados!$B$27*Resultados!$B$30))/((Dados!$B$3*Dados!$B$5*Dados!$C$5)+(Dados!$B$3*Dados!$B$8*Dados!$C$8)+(Dados!$B$3*Dados!$B$9*Dados!$C$9)+(Dados!$B$3*Dados!$B$10*Dados!$C$10)+(Dados!$B$3*Dados!$B$11*Dados!$C$11)+(Dados!$B$3*Dados!$B$12*Dados!$C$12)+(Dados!$B$3*Dados!$B$15*Dados!$C$15)+(Dados!$B$3*Dados!$B$16*Dados!$C$16)+(Dados!$B$3*Dados!$B$17*Dados!$C$17)+(Dados!$B$3*Dados!$B$18*Dados!$C$18)+(Dados!$B$3*Dados!$B$19*Dados!$C$19)+(Dados!$B$3*Dados!$B$20*Dados!$C$20)), "SEM VALOR")</f>
        <v>SEM VALOR</v>
      </c>
      <c r="E16" s="101" t="str">
        <f>IFERROR(((Dados!$B$22*Dados!$B$29)+(Dados!$B$23*Dados!$B$30)+(Dados!$B$24*Dados!$B$31)+(Dados!$B$25*Dados!$B$32)+(Dados!$B$26*Dados!$B$33)+(Dados!$B$27*Resultados!$B$30))/((Dados!$B$3*Dados!$B$5*Dados!$C$5)+(Dados!$B$3*Dados!$B$8*Dados!$C$8)+(Dados!$B$3*Dados!$B$9*Dados!$C$9)+(Dados!$B$3*Dados!$B$10*Dados!$C$10)+(Dados!$B$3*Dados!$B$11*Dados!$C$11)+(Dados!$B$3*Dados!$B$12*Dados!$C$12)+(Dados!$B$3*Dados!$B$15*Dados!$C$15)+(Dados!$B$3*Dados!$B$16*Dados!$C$16)+(Dados!$B$3*Dados!$B$17*Dados!$C$17)+(Dados!$B$3*Dados!$B$18*Dados!$C$18)+(Dados!$B$3*Dados!$B$19*Dados!$C$19)+(Dados!$B$3*Dados!$B$20*Dados!$C$20)), "SEM VALOR")</f>
        <v>SEM VALOR</v>
      </c>
      <c r="F16" s="101" t="str">
        <f>IFERROR(((Dados!$B$22*Dados!$B$29)+(Dados!$B$23*Dados!$B$30)+(Dados!$B$24*Dados!$B$31)+(Dados!$B$25*Dados!$B$32)+(Dados!$B$26*Dados!$B$33)+(Dados!$B$27*Resultados!$B$30))/((Dados!$B$3*Dados!$B$5*Dados!$C$5)+(Dados!$B$3*Dados!$B$8*Dados!$C$8)+(Dados!$B$3*Dados!$B$9*Dados!$C$9)+(Dados!$B$3*Dados!$B$10*Dados!$C$10)+(Dados!$B$3*Dados!$B$11*Dados!$C$11)+(Dados!$B$3*Dados!$B$12*Dados!$C$12)+(Dados!$B$3*Dados!$B$15*Dados!$C$15)+(Dados!$B$3*Dados!$B$16*Dados!$C$16)+(Dados!$B$3*Dados!$B$17*Dados!$C$17)+(Dados!$B$3*Dados!$B$18*Dados!$C$18)+(Dados!$B$3*Dados!$B$19*Dados!$C$19)+(Dados!$B$3*Dados!$B$20*Dados!$C$20)), "SEM VALOR")</f>
        <v>SEM VALOR</v>
      </c>
      <c r="H16" s="131" t="s">
        <v>109</v>
      </c>
      <c r="I16" s="131"/>
    </row>
    <row r="17" spans="1:13" ht="27.75" x14ac:dyDescent="0.3">
      <c r="A17" s="102" t="s">
        <v>117</v>
      </c>
      <c r="B17" s="103" t="str">
        <f>IFERROR(((((Dados!$B$22*Dados!$B$29)+(Dados!$B$23*Dados!$B$30)+(Dados!$B$24*Dados!$B$31)+(Dados!$B$25*Dados!$B$32)+(Dados!$B$26*Dados!$B$33)+(Dados!$B$27*Dados!$B$34))/1000)*B12*B13)/($B$9+$C$9+$D$9+$E$9+$F$9+$G$9+$H$9+$I$9+$J$9+$K$9+$L$9+$M$9), "SEM VALOR")</f>
        <v>SEM VALOR</v>
      </c>
      <c r="C17" s="103" t="str">
        <f>IFERROR(((((Dados!$B$22*Dados!$B$29)+(Dados!$B$23*Dados!$B$30)+(Dados!$B$24*Dados!$B$31)+(Dados!$B$25*Dados!$B$32)+(Dados!$B$26*Dados!$B$33)+(Dados!$B$27*Dados!$B$34))/1000)*C12*C13)/($B$9+$C$9+$D$9+$E$9+$F$9+$G$9+$H$9+$I$9+$J$9+$K$9+$L$9+$M$9), "SEM VALOR")</f>
        <v>SEM VALOR</v>
      </c>
      <c r="D17" s="103" t="str">
        <f>IFERROR(((((Dados!$B$22*Dados!$B$29)+(Dados!$B$23*Dados!$B$30)+(Dados!$B$24*Dados!$B$31)+(Dados!$B$25*Dados!$B$32)+(Dados!$B$26*Dados!$B$33)+(Dados!$B$27*Dados!$B$34))/1000)*D12*D13)/($B$9+$C$9+$D$9+$E$9+$F$9+$G$9+$H$9+$I$9+$J$9+$K$9+$L$9+$M$9), "SEM VALOR")</f>
        <v>SEM VALOR</v>
      </c>
      <c r="E17" s="103" t="str">
        <f>IFERROR(((((Dados!$B$22*Dados!$B$29)+(Dados!$B$23*Dados!$B$30)+(Dados!$B$24*Dados!$B$31)+(Dados!$B$25*Dados!$B$32)+(Dados!$B$26*Dados!$B$33)+(Dados!$B$27*Dados!$B$34))/1000)*E12*E13)/($B$9+$C$9+$D$9+$E$9+$F$9+$G$9+$H$9+$I$9+$J$9+$K$9+$L$9+$M$9), "SEM VALOR")</f>
        <v>SEM VALOR</v>
      </c>
      <c r="F17" s="103" t="str">
        <f>IFERROR(((((Dados!$B$22*Dados!$B$29)+(Dados!$B$23*Dados!$B$30)+(Dados!$B$24*Dados!$B$31)+(Dados!$B$25*Dados!$B$32)+(Dados!$B$26*Dados!$B$33)+(Dados!$B$27*Dados!$B$34))/1000)*F12*F13)/($B$9+$C$9+$D$9+$E$9+$F$9+$G$9+$H$9+$I$9+$J$9+$K$9+$L$9+$M$9), "SEM VALOR")</f>
        <v>SEM VALOR</v>
      </c>
      <c r="H17" s="132" t="str">
        <f>IFERROR(((((Dados!$B$22*Dados!$B$29)+(Dados!$B$23*Dados!$B$30)+(Dados!$B$24*Dados!$B$31)+(Dados!$B$25*Dados!$B$32)+(Dados!$B$26*Dados!$B$33)+(Dados!$B$27*Dados!$B$34))/1000)*((B12*B13)+(C12*C13)+(D12*D13)+(E12*E13)+(F12*F13))/($B$9+$C$9+$D$9+$E$9+$F$9+$G$9+$H$9+$I$9+$J$9+$K$9+$L$9+$M$9)),"SEM VALOR")</f>
        <v>SEM VALOR</v>
      </c>
      <c r="I17" s="133" t="e">
        <f>((((Dados!$B$22*Dados!$B$29)+(Dados!$B$23*Dados!$B$30)+(Dados!$B$24*Dados!$B$31)+(Dados!$B$25*Dados!$B$32)+(Dados!$B$26*Dados!$B$33)+(Dados!$B$27*Dados!$B$34))/1000)*I12*I13)/($B$9+$C$9+$D$9+$E$9+$F$9+$G$9+$H$9+$I$9)</f>
        <v>#DIV/0!</v>
      </c>
      <c r="K17" s="104"/>
      <c r="M17" s="104"/>
    </row>
    <row r="18" spans="1:13" x14ac:dyDescent="0.3">
      <c r="A18" s="89"/>
      <c r="B18" s="105"/>
      <c r="C18" s="105"/>
      <c r="D18" s="105"/>
      <c r="E18" s="105"/>
      <c r="F18" s="105"/>
      <c r="H18" s="106"/>
      <c r="I18" s="106"/>
      <c r="K18" s="104"/>
      <c r="M18" s="104"/>
    </row>
    <row r="19" spans="1:13" ht="15" customHeight="1" x14ac:dyDescent="0.3">
      <c r="A19" s="135" t="s">
        <v>118</v>
      </c>
      <c r="B19" s="135"/>
      <c r="C19" s="135"/>
      <c r="D19" s="135"/>
      <c r="E19" s="137" t="str">
        <f>IFERROR(Dados!D5/(Dados!C5*Dados!B7), "SEM VALOR")</f>
        <v>SEM VALOR</v>
      </c>
      <c r="F19" s="137"/>
      <c r="H19" s="106"/>
      <c r="I19" s="106"/>
      <c r="K19" s="104"/>
      <c r="M19" s="104"/>
    </row>
    <row r="20" spans="1:13" ht="15.75" customHeight="1" x14ac:dyDescent="0.3">
      <c r="A20" s="134" t="s">
        <v>66</v>
      </c>
      <c r="B20" s="134"/>
      <c r="C20" s="134"/>
      <c r="D20" s="134"/>
      <c r="E20" s="138" t="str">
        <f>IFERROR(Dados!D12/(Dados!C12*Dados!B14), "SEM VALOR")</f>
        <v>SEM VALOR</v>
      </c>
      <c r="F20" s="138"/>
      <c r="H20" s="106"/>
      <c r="I20" s="106"/>
      <c r="K20" s="104"/>
      <c r="M20" s="104"/>
    </row>
    <row r="21" spans="1:13" x14ac:dyDescent="0.3">
      <c r="A21" s="136" t="s">
        <v>96</v>
      </c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</row>
    <row r="22" spans="1:13" x14ac:dyDescent="0.3">
      <c r="A22" s="128" t="s">
        <v>64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9">
        <f>SUM(B24:M24)</f>
        <v>0</v>
      </c>
      <c r="L22" s="130"/>
      <c r="M22" s="107"/>
    </row>
    <row r="23" spans="1:13" x14ac:dyDescent="0.3">
      <c r="A23" s="52"/>
      <c r="B23" s="53" t="s">
        <v>97</v>
      </c>
      <c r="C23" s="53" t="s">
        <v>98</v>
      </c>
      <c r="D23" s="53" t="s">
        <v>99</v>
      </c>
      <c r="E23" s="53" t="s">
        <v>100</v>
      </c>
      <c r="F23" s="53" t="s">
        <v>101</v>
      </c>
      <c r="G23" s="53" t="s">
        <v>102</v>
      </c>
      <c r="H23" s="53" t="s">
        <v>103</v>
      </c>
      <c r="I23" s="53" t="s">
        <v>104</v>
      </c>
      <c r="J23" s="53" t="s">
        <v>105</v>
      </c>
      <c r="K23" s="53" t="s">
        <v>106</v>
      </c>
      <c r="L23" s="53" t="s">
        <v>107</v>
      </c>
      <c r="M23" s="53" t="s">
        <v>108</v>
      </c>
    </row>
    <row r="24" spans="1:13" ht="18" customHeight="1" x14ac:dyDescent="0.3">
      <c r="A24" s="93" t="s">
        <v>65</v>
      </c>
      <c r="B24" s="108" t="str">
        <f>IFERROR((Dados!C5*Dados!B5*Dados!$B$3)/(Dados!$B$58*((Dados!$B$49*Dados!$B$22)+(Dados!$B$50*Dados!$B$23)+(Dados!$B$51*Dados!$B$24)+(Dados!$B$52*Dados!$B$25)+(Dados!$B$53*Dados!$B$26)+(Dados!$B$54*Dados!$B$27))), " SEM VALOR")</f>
        <v xml:space="preserve"> SEM VALOR</v>
      </c>
      <c r="C24" s="108" t="str">
        <f>IFERROR((Dados!B8*Dados!C8*Dados!$B$3)/(Dados!$B$58*((Dados!$B$49*Dados!$B$22)+(Dados!$B$50*Dados!$B$23)+(Dados!$B$51*Dados!$B$24)+(Dados!$B$52*Dados!$B$25)+(Dados!$B$53*Dados!$B$26)+(Dados!$B$54*Dados!$B$27))), "SEM VALOR")</f>
        <v>SEM VALOR</v>
      </c>
      <c r="D24" s="108" t="str">
        <f>IFERROR((Dados!B9*Dados!C9*Dados!$B$3)/(Dados!$B$58*((Dados!$B$49*Dados!$B$22)+(Dados!$B$50*Dados!$B$23)+(Dados!$B$51*Dados!$B$24)+(Dados!$B$52*Dados!$B$25)+(Dados!$B$53*Dados!$B$26)+(Dados!$B$54*Dados!$B$27))), "SEM VALOR")</f>
        <v>SEM VALOR</v>
      </c>
      <c r="E24" s="108" t="str">
        <f>IFERROR((Dados!B10*Dados!C10*Dados!$B$3)/(Dados!$B$58*((Dados!$B$49*Dados!$B$22)+(Dados!$B$50*Dados!$B$23)+(Dados!$B$51*Dados!$B$24)+(Dados!$B$52*Dados!$B$25)+(Dados!$B$53*Dados!$B$26)+(Dados!$B$54*Dados!$B$27))), "SEM VALOR")</f>
        <v>SEM VALOR</v>
      </c>
      <c r="F24" s="108" t="str">
        <f>IFERROR((Dados!B11*Dados!C11*Dados!$B$3)/(Dados!$B$58*((Dados!$B$49*Dados!$B$22)+(Dados!$B$50*Dados!$B$23)+(Dados!$B$51*Dados!$B$24)+(Dados!$B$52*Dados!$B$25)+(Dados!$B$53*Dados!$B$26)+(Dados!$B$54*Dados!$B$27))), "SEM VALOR")</f>
        <v>SEM VALOR</v>
      </c>
      <c r="G24" s="108" t="str">
        <f>IFERROR((Dados!B12*Dados!C12*Dados!$B$3)/(Dados!$B$58*((Dados!$B$49*Dados!$B$22)+(Dados!$B$50*Dados!$B$23)+(Dados!$B$51*Dados!$B$24)+(Dados!$B$52*Dados!$B$25)+(Dados!$B$53*Dados!$B$26)+(Dados!$B$54*Dados!$B$27))), "SEM VALOR")</f>
        <v>SEM VALOR</v>
      </c>
      <c r="H24" s="108" t="str">
        <f>IFERROR((Dados!B15*Dados!C15*Dados!$B$3)/(Dados!$B$58*((Dados!$B$49*Dados!$B$22)+(Dados!$B$50*Dados!$B$23)+(Dados!$B$51*Dados!$B$24)+(Dados!$B$52*Dados!$B$25)+(Dados!$B$53*Dados!$B$26)+(Dados!$B$54*Dados!$B$27))), "SEM VALOR")</f>
        <v>SEM VALOR</v>
      </c>
      <c r="I24" s="108" t="str">
        <f>IFERROR((Dados!B16*Dados!C16*Dados!$B$3)/(Dados!$B$58*((Dados!$B$49*Dados!$B$22)+(Dados!$B$50*Dados!$B$23)+(Dados!$B$51*Dados!$B$24)+(Dados!$B$52*Dados!$B$25)+(Dados!$B$53*Dados!$B$26)+(Dados!$B$54*Dados!$B$27))), "SEM VALOR")</f>
        <v>SEM VALOR</v>
      </c>
      <c r="J24" s="108" t="str">
        <f>IFERROR((Dados!B17*Dados!C17*Dados!$B$3)/(Dados!$B$58*((Dados!$B$49*Dados!$B$22)+(Dados!$B$50*Dados!$B$23)+(Dados!$B$51*Dados!$B$24)+(Dados!$B$52*Dados!$B$25)+(Dados!$B$53*Dados!$B$26)+(Dados!$B$54*Dados!$B$27))), "SEM VALOR")</f>
        <v>SEM VALOR</v>
      </c>
      <c r="K24" s="108" t="str">
        <f>IFERROR((Dados!B18*Dados!C18*Dados!$B$3)/(Dados!$B$58*((Dados!$B$49*Dados!$B$22)+(Dados!$B$50*Dados!$B$23)+(Dados!$B$51*Dados!$B$24)+(Dados!$B$52*Dados!$B$25)+(Dados!$B$53*Dados!$B$26)+(Dados!$B$54*Dados!$B$27))), "SEM VALOR")</f>
        <v>SEM VALOR</v>
      </c>
      <c r="L24" s="108" t="str">
        <f>IFERROR((Dados!B19*Dados!C19*Dados!$B$3)/(Dados!$B$58*((Dados!$B$49*Dados!$B$22)+(Dados!$B$50*Dados!$B$23)+(Dados!$B$51*Dados!$B$24)+(Dados!$B$52*Dados!$B$25)+(Dados!$B$53*Dados!$B$26)+(Dados!$B$54*Dados!$B$27))), "SEM VALOR")</f>
        <v>SEM VALOR</v>
      </c>
      <c r="M24" s="108" t="str">
        <f>IFERROR((Dados!B20*Dados!C20*Dados!$B$3)/(Dados!$B$58*((Dados!$B$49*Dados!$B$22)+(Dados!$B$50*Dados!$B$23)+(Dados!$B$51*Dados!$B$24)+(Dados!$B$52*Dados!$B$25)+(Dados!$B$53*Dados!$B$26)+(Dados!$B$54*Dados!$B$27))), "SEM VALOR")</f>
        <v>SEM VALOR</v>
      </c>
    </row>
    <row r="25" spans="1:13" hidden="1" x14ac:dyDescent="0.3"/>
  </sheetData>
  <sheetProtection algorithmName="SHA-512" hashValue="+OTJsJpE6IErvvI/UJkX5dacGaF6XeY7eelkC48zn/NKJ0H6IvB+QHtdSZcSr0J4hxVM71Qsq0AeSDMJKJmYDA==" saltValue="ASlmIujzJmO9h3GC9CxG/A==" spinCount="100000" sheet="1" objects="1" scenarios="1" selectLockedCells="1" selectUnlockedCells="1"/>
  <mergeCells count="14">
    <mergeCell ref="A14:M14"/>
    <mergeCell ref="I12:J12"/>
    <mergeCell ref="A3:M3"/>
    <mergeCell ref="A7:M7"/>
    <mergeCell ref="A10:M10"/>
    <mergeCell ref="A22:J22"/>
    <mergeCell ref="K22:L22"/>
    <mergeCell ref="H16:I16"/>
    <mergeCell ref="H17:I17"/>
    <mergeCell ref="A20:D20"/>
    <mergeCell ref="A19:D19"/>
    <mergeCell ref="A21:M21"/>
    <mergeCell ref="E19:F19"/>
    <mergeCell ref="E20:F20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3</vt:i4>
      </vt:variant>
    </vt:vector>
  </HeadingPairs>
  <TitlesOfParts>
    <vt:vector size="7" baseType="lpstr">
      <vt:lpstr>Instruções</vt:lpstr>
      <vt:lpstr>Esquemas</vt:lpstr>
      <vt:lpstr>Dados</vt:lpstr>
      <vt:lpstr>Resultados</vt:lpstr>
      <vt:lpstr>Coeficiente_reducción</vt:lpstr>
      <vt:lpstr>Flujo</vt:lpstr>
      <vt:lpstr>Horas_anuales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Filipa Lopes</cp:lastModifiedBy>
  <dcterms:created xsi:type="dcterms:W3CDTF">2017-06-24T13:36:58Z</dcterms:created>
  <dcterms:modified xsi:type="dcterms:W3CDTF">2018-11-22T17:57:33Z</dcterms:modified>
</cp:coreProperties>
</file>